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tenbooma\NAC\RDW Open Data\"/>
    </mc:Choice>
  </mc:AlternateContent>
  <xr:revisionPtr revIDLastSave="0" documentId="13_ncr:40001_{8D8B8B1A-CF5F-431A-B85D-B48C86802F53}" xr6:coauthVersionLast="45" xr6:coauthVersionMax="45" xr10:uidLastSave="{00000000-0000-0000-0000-000000000000}"/>
  <bookViews>
    <workbookView xWindow="-120" yWindow="-120" windowWidth="29040" windowHeight="16440"/>
  </bookViews>
  <sheets>
    <sheet name="Sheet2" sheetId="2" r:id="rId1"/>
    <sheet name="Sheet1" sheetId="1" r:id="rId2"/>
  </sheets>
  <definedNames>
    <definedName name="_xlchart.v1.0" hidden="1">Sheet2!$V$2:$V$527</definedName>
    <definedName name="_xlchart.v1.1" hidden="1">Sheet2!$U$2:$U$527</definedName>
    <definedName name="_xlchart.v1.2" hidden="1">Sheet2!$V$2:$V$527</definedName>
    <definedName name="_xlchart.v1.3" hidden="1">Sheet2!$U$2:$U$527</definedName>
    <definedName name="_xlchart.v1.4" hidden="1">Sheet2!$V$2:$V$527</definedName>
    <definedName name="_xlchart.v1.5" hidden="1">Sheet2!$V:$V</definedName>
    <definedName name="ExternalData_1" localSheetId="0" hidden="1">Sheet2!$A$1:$AH$527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31" i="2" l="1"/>
  <c r="Y530" i="2"/>
  <c r="H535" i="2"/>
  <c r="H534" i="2"/>
  <c r="H533" i="2"/>
  <c r="H532" i="2"/>
  <c r="H531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J533" i="2"/>
  <c r="J532" i="2"/>
  <c r="J531" i="2"/>
  <c r="J530" i="2"/>
  <c r="X517" i="2"/>
  <c r="X443" i="2"/>
  <c r="X293" i="2"/>
  <c r="X513" i="2"/>
  <c r="X385" i="2"/>
  <c r="X172" i="2"/>
  <c r="X479" i="2"/>
  <c r="X263" i="2"/>
  <c r="X294" i="2"/>
  <c r="X206" i="2"/>
  <c r="X256" i="2"/>
  <c r="X163" i="2"/>
  <c r="X483" i="2"/>
  <c r="X69" i="2"/>
  <c r="X331" i="2"/>
  <c r="X212" i="2"/>
  <c r="X466" i="2"/>
  <c r="X436" i="2"/>
  <c r="X149" i="2"/>
  <c r="X225" i="2"/>
  <c r="X38" i="2"/>
  <c r="X498" i="2"/>
  <c r="X368" i="2"/>
  <c r="X269" i="2"/>
  <c r="X231" i="2"/>
  <c r="X86" i="2"/>
  <c r="X518" i="2"/>
  <c r="X98" i="2"/>
  <c r="X440" i="2"/>
  <c r="X108" i="2"/>
  <c r="X519" i="2"/>
  <c r="X386" i="2"/>
  <c r="X499" i="2"/>
  <c r="X27" i="2"/>
  <c r="X412" i="2"/>
  <c r="X515" i="2"/>
  <c r="X253" i="2"/>
  <c r="X371" i="2"/>
  <c r="X353" i="2"/>
  <c r="X508" i="2"/>
  <c r="X28" i="2"/>
  <c r="X431" i="2"/>
  <c r="X242" i="2"/>
  <c r="X63" i="2"/>
  <c r="X439" i="2"/>
  <c r="X447" i="2"/>
  <c r="X477" i="2"/>
  <c r="X99" i="2"/>
  <c r="X520" i="2"/>
  <c r="X135" i="2"/>
  <c r="X70" i="2"/>
  <c r="X105" i="2"/>
  <c r="X190" i="2"/>
  <c r="X255" i="2"/>
  <c r="X184" i="2"/>
  <c r="X55" i="2"/>
  <c r="X216" i="2"/>
  <c r="X288" i="2"/>
  <c r="X370" i="2"/>
  <c r="X236" i="2"/>
  <c r="X503" i="2"/>
  <c r="X471" i="2"/>
  <c r="X349" i="2"/>
  <c r="X240" i="2"/>
  <c r="X417" i="2"/>
  <c r="X295" i="2"/>
  <c r="X511" i="2"/>
  <c r="X185" i="2"/>
  <c r="X507" i="2"/>
  <c r="X521" i="2"/>
  <c r="X115" i="2"/>
  <c r="X150" i="2"/>
  <c r="X372" i="2"/>
  <c r="X217" i="2"/>
  <c r="X418" i="2"/>
  <c r="X344" i="2"/>
  <c r="X6" i="2"/>
  <c r="X118" i="2"/>
  <c r="X200" i="2"/>
  <c r="X376" i="2"/>
  <c r="X252" i="2"/>
  <c r="X29" i="2"/>
  <c r="X450" i="2"/>
  <c r="X430" i="2"/>
  <c r="X333" i="2"/>
  <c r="X292" i="2"/>
  <c r="X87" i="2"/>
  <c r="X250" i="2"/>
  <c r="X451" i="2"/>
  <c r="X235" i="2"/>
  <c r="X419" i="2"/>
  <c r="X230" i="2"/>
  <c r="X34" i="2"/>
  <c r="X516" i="2"/>
  <c r="X347" i="2"/>
  <c r="X394" i="2"/>
  <c r="X338" i="2"/>
  <c r="X164" i="2"/>
  <c r="X64" i="2"/>
  <c r="X405" i="2"/>
  <c r="X17" i="2"/>
  <c r="X136" i="2"/>
  <c r="X328" i="2"/>
  <c r="X354" i="2"/>
  <c r="X392" i="2"/>
  <c r="X24" i="2"/>
  <c r="X435" i="2"/>
  <c r="X403" i="2"/>
  <c r="X173" i="2"/>
  <c r="X65" i="2"/>
  <c r="X311" i="2"/>
  <c r="X233" i="2"/>
  <c r="X296" i="2"/>
  <c r="X88" i="2"/>
  <c r="X151" i="2"/>
  <c r="X8" i="2"/>
  <c r="X448" i="2"/>
  <c r="X334" i="2"/>
  <c r="X119" i="2"/>
  <c r="X332" i="2"/>
  <c r="X30" i="2"/>
  <c r="X165" i="2"/>
  <c r="X278" i="2"/>
  <c r="X496" i="2"/>
  <c r="X407" i="2"/>
  <c r="X77" i="2"/>
  <c r="X137" i="2"/>
  <c r="X12" i="2"/>
  <c r="X243" i="2"/>
  <c r="X191" i="2"/>
  <c r="X192" i="2"/>
  <c r="X76" i="2"/>
  <c r="X39" i="2"/>
  <c r="X432" i="2"/>
  <c r="X109" i="2"/>
  <c r="X244" i="2"/>
  <c r="X377" i="2"/>
  <c r="X488" i="2"/>
  <c r="X280" i="2"/>
  <c r="X218" i="2"/>
  <c r="X454" i="2"/>
  <c r="X297" i="2"/>
  <c r="X282" i="2"/>
  <c r="X330" i="2"/>
  <c r="X279" i="2"/>
  <c r="X270" i="2"/>
  <c r="X326" i="2"/>
  <c r="X267" i="2"/>
  <c r="X384" i="2"/>
  <c r="X275" i="2"/>
  <c r="X23" i="2"/>
  <c r="X187" i="2"/>
  <c r="X174" i="2"/>
  <c r="X66" i="2"/>
  <c r="X480" i="2"/>
  <c r="X207" i="2"/>
  <c r="X152" i="2"/>
  <c r="X50" i="2"/>
  <c r="X272" i="2"/>
  <c r="X51" i="2"/>
  <c r="X399" i="2"/>
  <c r="X350" i="2"/>
  <c r="X290" i="2"/>
  <c r="X40" i="2"/>
  <c r="X462" i="2"/>
  <c r="X78" i="2"/>
  <c r="X285" i="2"/>
  <c r="X352" i="2"/>
  <c r="X441" i="2"/>
  <c r="X14" i="2"/>
  <c r="X25" i="2"/>
  <c r="X319" i="2"/>
  <c r="X245" i="2"/>
  <c r="X41" i="2"/>
  <c r="X9" i="2"/>
  <c r="X71" i="2"/>
  <c r="X175" i="2"/>
  <c r="X426" i="2"/>
  <c r="X19" i="2"/>
  <c r="X147" i="2"/>
  <c r="X337" i="2"/>
  <c r="X193" i="2"/>
  <c r="X446" i="2"/>
  <c r="X514" i="2"/>
  <c r="X321" i="2"/>
  <c r="X146" i="2"/>
  <c r="X380" i="2"/>
  <c r="X463" i="2"/>
  <c r="X310" i="2"/>
  <c r="X89" i="2"/>
  <c r="X510" i="2"/>
  <c r="X42" i="2"/>
  <c r="X379" i="2"/>
  <c r="X420" i="2"/>
  <c r="X43" i="2"/>
  <c r="X416" i="2"/>
  <c r="X487" i="2"/>
  <c r="X79" i="2"/>
  <c r="X158" i="2"/>
  <c r="X509" i="2"/>
  <c r="X199" i="2"/>
  <c r="X138" i="2"/>
  <c r="X402" i="2"/>
  <c r="X4" i="2"/>
  <c r="X20" i="2"/>
  <c r="X47" i="2"/>
  <c r="X110" i="2"/>
  <c r="X497" i="2"/>
  <c r="X67" i="2"/>
  <c r="X316" i="2"/>
  <c r="X277" i="2"/>
  <c r="X452" i="2"/>
  <c r="X442" i="2"/>
  <c r="X373" i="2"/>
  <c r="X111" i="2"/>
  <c r="X523" i="2"/>
  <c r="X465" i="2"/>
  <c r="X526" i="2"/>
  <c r="X482" i="2"/>
  <c r="X188" i="2"/>
  <c r="X491" i="2"/>
  <c r="X44" i="2"/>
  <c r="X262" i="2"/>
  <c r="X226" i="2"/>
  <c r="X228" i="2"/>
  <c r="X401" i="2"/>
  <c r="X36" i="2"/>
  <c r="X506" i="2"/>
  <c r="X484" i="2"/>
  <c r="X117" i="2"/>
  <c r="X427" i="2"/>
  <c r="X179" i="2"/>
  <c r="X414" i="2"/>
  <c r="X13" i="2"/>
  <c r="X397" i="2"/>
  <c r="X134" i="2"/>
  <c r="X284" i="2"/>
  <c r="X133" i="2"/>
  <c r="X204" i="2"/>
  <c r="X186" i="2"/>
  <c r="X415" i="2"/>
  <c r="X389" i="2"/>
  <c r="X211" i="2"/>
  <c r="X472" i="2"/>
  <c r="X325" i="2"/>
  <c r="X52" i="2"/>
  <c r="X237" i="2"/>
  <c r="X261" i="2"/>
  <c r="X339" i="2"/>
  <c r="X3" i="2"/>
  <c r="X502" i="2"/>
  <c r="X375" i="2"/>
  <c r="X355" i="2"/>
  <c r="X120" i="2"/>
  <c r="X481" i="2"/>
  <c r="X390" i="2"/>
  <c r="X232" i="2"/>
  <c r="X400" i="2"/>
  <c r="X90" i="2"/>
  <c r="X45" i="2"/>
  <c r="X458" i="2"/>
  <c r="X437" i="2"/>
  <c r="X298" i="2"/>
  <c r="X100" i="2"/>
  <c r="X395" i="2"/>
  <c r="X391" i="2"/>
  <c r="X271" i="2"/>
  <c r="X365" i="2"/>
  <c r="X289" i="2"/>
  <c r="X205" i="2"/>
  <c r="X525" i="2"/>
  <c r="X7" i="2"/>
  <c r="X299" i="2"/>
  <c r="X323" i="2"/>
  <c r="X159" i="2"/>
  <c r="X342" i="2"/>
  <c r="X348" i="2"/>
  <c r="X234" i="2"/>
  <c r="X180" i="2"/>
  <c r="X156" i="2"/>
  <c r="X121" i="2"/>
  <c r="X122" i="2"/>
  <c r="X421" i="2"/>
  <c r="X473" i="2"/>
  <c r="X382" i="2"/>
  <c r="X287" i="2"/>
  <c r="X201" i="2"/>
  <c r="X123" i="2"/>
  <c r="X300" i="2"/>
  <c r="X18" i="2"/>
  <c r="X343" i="2"/>
  <c r="X274" i="2"/>
  <c r="X181" i="2"/>
  <c r="X346" i="2"/>
  <c r="X160" i="2"/>
  <c r="X246" i="2"/>
  <c r="X398" i="2"/>
  <c r="X317" i="2"/>
  <c r="X461" i="2"/>
  <c r="X265" i="2"/>
  <c r="X247" i="2"/>
  <c r="X194" i="2"/>
  <c r="X301" i="2"/>
  <c r="X145" i="2"/>
  <c r="X494" i="2"/>
  <c r="X474" i="2"/>
  <c r="X116" i="2"/>
  <c r="X166" i="2"/>
  <c r="X467" i="2"/>
  <c r="X258" i="2"/>
  <c r="X48" i="2"/>
  <c r="X35" i="2"/>
  <c r="X153" i="2"/>
  <c r="X210" i="2"/>
  <c r="X434" i="2"/>
  <c r="X68" i="2"/>
  <c r="X345" i="2"/>
  <c r="X276" i="2"/>
  <c r="X283" i="2"/>
  <c r="X492" i="2"/>
  <c r="X356" i="2"/>
  <c r="X318" i="2"/>
  <c r="X241" i="2"/>
  <c r="X251" i="2"/>
  <c r="X229" i="2"/>
  <c r="X324" i="2"/>
  <c r="X72" i="2"/>
  <c r="X161" i="2"/>
  <c r="X449" i="2"/>
  <c r="X281" i="2"/>
  <c r="X169" i="2"/>
  <c r="X124" i="2"/>
  <c r="X167" i="2"/>
  <c r="X512" i="2"/>
  <c r="X125" i="2"/>
  <c r="X248" i="2"/>
  <c r="X219" i="2"/>
  <c r="X329" i="2"/>
  <c r="X220" i="2"/>
  <c r="X341" i="2"/>
  <c r="X73" i="2"/>
  <c r="X475" i="2"/>
  <c r="X37" i="2"/>
  <c r="X464" i="2"/>
  <c r="X213" i="2"/>
  <c r="X404" i="2"/>
  <c r="X422" i="2"/>
  <c r="X2" i="2"/>
  <c r="X80" i="2"/>
  <c r="X489" i="2"/>
  <c r="X170" i="2"/>
  <c r="X26" i="2"/>
  <c r="X357" i="2"/>
  <c r="X249" i="2"/>
  <c r="X522" i="2"/>
  <c r="X445" i="2"/>
  <c r="X91" i="2"/>
  <c r="X168" i="2"/>
  <c r="X126" i="2"/>
  <c r="X5" i="2"/>
  <c r="X291" i="2"/>
  <c r="X157" i="2"/>
  <c r="X490" i="2"/>
  <c r="X112" i="2"/>
  <c r="X139" i="2"/>
  <c r="X335" i="2"/>
  <c r="X322" i="2"/>
  <c r="X383" i="2"/>
  <c r="X162" i="2"/>
  <c r="X358" i="2"/>
  <c r="X444" i="2"/>
  <c r="X273" i="2"/>
  <c r="X31" i="2"/>
  <c r="X107" i="2"/>
  <c r="X195" i="2"/>
  <c r="X369" i="2"/>
  <c r="X302" i="2"/>
  <c r="X423" i="2"/>
  <c r="X15" i="2"/>
  <c r="X221" i="2"/>
  <c r="X266" i="2"/>
  <c r="X359" i="2"/>
  <c r="X438" i="2"/>
  <c r="X257" i="2"/>
  <c r="X101" i="2"/>
  <c r="X182" i="2"/>
  <c r="X92" i="2"/>
  <c r="X360" i="2"/>
  <c r="X409" i="2"/>
  <c r="X303" i="2"/>
  <c r="X53" i="2"/>
  <c r="X486" i="2"/>
  <c r="X524" i="2"/>
  <c r="X32" i="2"/>
  <c r="X361" i="2"/>
  <c r="X433" i="2"/>
  <c r="X336" i="2"/>
  <c r="X374" i="2"/>
  <c r="X362" i="2"/>
  <c r="X56" i="2"/>
  <c r="X155" i="2"/>
  <c r="X102" i="2"/>
  <c r="X478" i="2"/>
  <c r="X93" i="2"/>
  <c r="X381" i="2"/>
  <c r="X208" i="2"/>
  <c r="X406" i="2"/>
  <c r="X183" i="2"/>
  <c r="X127" i="2"/>
  <c r="X238" i="2"/>
  <c r="X148" i="2"/>
  <c r="X21" i="2"/>
  <c r="X214" i="2"/>
  <c r="X57" i="2"/>
  <c r="X103" i="2"/>
  <c r="X128" i="2"/>
  <c r="X501" i="2"/>
  <c r="X196" i="2"/>
  <c r="X16" i="2"/>
  <c r="X304" i="2"/>
  <c r="X81" i="2"/>
  <c r="X313" i="2"/>
  <c r="X129" i="2"/>
  <c r="X340" i="2"/>
  <c r="X189" i="2"/>
  <c r="X239" i="2"/>
  <c r="X171" i="2"/>
  <c r="X82" i="2"/>
  <c r="X505" i="2"/>
  <c r="X387" i="2"/>
  <c r="X493" i="2"/>
  <c r="X286" i="2"/>
  <c r="X393" i="2"/>
  <c r="X366" i="2"/>
  <c r="X485" i="2"/>
  <c r="X305" i="2"/>
  <c r="X388" i="2"/>
  <c r="X58" i="2"/>
  <c r="X59" i="2"/>
  <c r="X476" i="2"/>
  <c r="X130" i="2"/>
  <c r="X459" i="2"/>
  <c r="X410" i="2"/>
  <c r="X424" i="2"/>
  <c r="X495" i="2"/>
  <c r="X94" i="2"/>
  <c r="X95" i="2"/>
  <c r="X259" i="2"/>
  <c r="X254" i="2"/>
  <c r="X227" i="2"/>
  <c r="X176" i="2"/>
  <c r="X500" i="2"/>
  <c r="X222" i="2"/>
  <c r="X457" i="2"/>
  <c r="X60" i="2"/>
  <c r="X177" i="2"/>
  <c r="X429" i="2"/>
  <c r="X306" i="2"/>
  <c r="X140" i="2"/>
  <c r="X367" i="2"/>
  <c r="X314" i="2"/>
  <c r="X460" i="2"/>
  <c r="X428" i="2"/>
  <c r="X411" i="2"/>
  <c r="X10" i="2"/>
  <c r="X223" i="2"/>
  <c r="X264" i="2"/>
  <c r="X96" i="2"/>
  <c r="X378" i="2"/>
  <c r="X470" i="2"/>
  <c r="X396" i="2"/>
  <c r="X83" i="2"/>
  <c r="X106" i="2"/>
  <c r="X268" i="2"/>
  <c r="X307" i="2"/>
  <c r="X74" i="2"/>
  <c r="X202" i="2"/>
  <c r="X408" i="2"/>
  <c r="X315" i="2"/>
  <c r="X469" i="2"/>
  <c r="X11" i="2"/>
  <c r="X209" i="2"/>
  <c r="X141" i="2"/>
  <c r="X203" i="2"/>
  <c r="X142" i="2"/>
  <c r="X178" i="2"/>
  <c r="X131" i="2"/>
  <c r="X456" i="2"/>
  <c r="X113" i="2"/>
  <c r="X132" i="2"/>
  <c r="X154" i="2"/>
  <c r="X320" i="2"/>
  <c r="X84" i="2"/>
  <c r="X215" i="2"/>
  <c r="X224" i="2"/>
  <c r="X143" i="2"/>
  <c r="X312" i="2"/>
  <c r="X363" i="2"/>
  <c r="X308" i="2"/>
  <c r="X33" i="2"/>
  <c r="X260" i="2"/>
  <c r="X85" i="2"/>
  <c r="X453" i="2"/>
  <c r="X309" i="2"/>
  <c r="X468" i="2"/>
  <c r="X61" i="2"/>
  <c r="X504" i="2"/>
  <c r="X104" i="2"/>
  <c r="X197" i="2"/>
  <c r="X97" i="2"/>
  <c r="X144" i="2"/>
  <c r="X351" i="2"/>
  <c r="X413" i="2"/>
  <c r="X455" i="2"/>
  <c r="X62" i="2"/>
  <c r="X114" i="2"/>
  <c r="X54" i="2"/>
  <c r="X49" i="2"/>
  <c r="X198" i="2"/>
  <c r="X425" i="2"/>
  <c r="X75" i="2"/>
  <c r="X46" i="2"/>
  <c r="X327" i="2"/>
  <c r="X527" i="2"/>
  <c r="X22" i="2"/>
  <c r="X364" i="2"/>
  <c r="U517" i="2"/>
  <c r="U443" i="2"/>
  <c r="U293" i="2"/>
  <c r="U513" i="2"/>
  <c r="U385" i="2"/>
  <c r="U172" i="2"/>
  <c r="U479" i="2"/>
  <c r="U263" i="2"/>
  <c r="U294" i="2"/>
  <c r="U206" i="2"/>
  <c r="U256" i="2"/>
  <c r="U163" i="2"/>
  <c r="U483" i="2"/>
  <c r="U69" i="2"/>
  <c r="U331" i="2"/>
  <c r="U212" i="2"/>
  <c r="U466" i="2"/>
  <c r="U436" i="2"/>
  <c r="U149" i="2"/>
  <c r="U225" i="2"/>
  <c r="U38" i="2"/>
  <c r="U498" i="2"/>
  <c r="U368" i="2"/>
  <c r="U269" i="2"/>
  <c r="U231" i="2"/>
  <c r="U86" i="2"/>
  <c r="U518" i="2"/>
  <c r="U98" i="2"/>
  <c r="U440" i="2"/>
  <c r="U108" i="2"/>
  <c r="U519" i="2"/>
  <c r="U386" i="2"/>
  <c r="U499" i="2"/>
  <c r="U27" i="2"/>
  <c r="U412" i="2"/>
  <c r="U515" i="2"/>
  <c r="U253" i="2"/>
  <c r="U371" i="2"/>
  <c r="U353" i="2"/>
  <c r="U508" i="2"/>
  <c r="U28" i="2"/>
  <c r="U431" i="2"/>
  <c r="U242" i="2"/>
  <c r="U63" i="2"/>
  <c r="U439" i="2"/>
  <c r="U447" i="2"/>
  <c r="U477" i="2"/>
  <c r="U99" i="2"/>
  <c r="U520" i="2"/>
  <c r="U135" i="2"/>
  <c r="U70" i="2"/>
  <c r="U105" i="2"/>
  <c r="U190" i="2"/>
  <c r="U255" i="2"/>
  <c r="U184" i="2"/>
  <c r="U55" i="2"/>
  <c r="U216" i="2"/>
  <c r="U288" i="2"/>
  <c r="U370" i="2"/>
  <c r="U236" i="2"/>
  <c r="U503" i="2"/>
  <c r="U471" i="2"/>
  <c r="U349" i="2"/>
  <c r="U240" i="2"/>
  <c r="U417" i="2"/>
  <c r="U295" i="2"/>
  <c r="U511" i="2"/>
  <c r="U185" i="2"/>
  <c r="U507" i="2"/>
  <c r="U521" i="2"/>
  <c r="U115" i="2"/>
  <c r="U150" i="2"/>
  <c r="U372" i="2"/>
  <c r="U217" i="2"/>
  <c r="U418" i="2"/>
  <c r="U344" i="2"/>
  <c r="U6" i="2"/>
  <c r="U118" i="2"/>
  <c r="U200" i="2"/>
  <c r="U376" i="2"/>
  <c r="U252" i="2"/>
  <c r="U29" i="2"/>
  <c r="U450" i="2"/>
  <c r="U430" i="2"/>
  <c r="U333" i="2"/>
  <c r="U292" i="2"/>
  <c r="U87" i="2"/>
  <c r="U250" i="2"/>
  <c r="U451" i="2"/>
  <c r="U235" i="2"/>
  <c r="U419" i="2"/>
  <c r="U230" i="2"/>
  <c r="U34" i="2"/>
  <c r="U516" i="2"/>
  <c r="U347" i="2"/>
  <c r="U394" i="2"/>
  <c r="U338" i="2"/>
  <c r="U164" i="2"/>
  <c r="U64" i="2"/>
  <c r="U405" i="2"/>
  <c r="U17" i="2"/>
  <c r="U136" i="2"/>
  <c r="U328" i="2"/>
  <c r="U354" i="2"/>
  <c r="U392" i="2"/>
  <c r="U24" i="2"/>
  <c r="U435" i="2"/>
  <c r="U403" i="2"/>
  <c r="U173" i="2"/>
  <c r="U65" i="2"/>
  <c r="U311" i="2"/>
  <c r="U233" i="2"/>
  <c r="U296" i="2"/>
  <c r="U88" i="2"/>
  <c r="U151" i="2"/>
  <c r="U8" i="2"/>
  <c r="U448" i="2"/>
  <c r="U334" i="2"/>
  <c r="U119" i="2"/>
  <c r="U332" i="2"/>
  <c r="U30" i="2"/>
  <c r="U165" i="2"/>
  <c r="U278" i="2"/>
  <c r="U496" i="2"/>
  <c r="U407" i="2"/>
  <c r="U77" i="2"/>
  <c r="U137" i="2"/>
  <c r="U12" i="2"/>
  <c r="U243" i="2"/>
  <c r="U191" i="2"/>
  <c r="U192" i="2"/>
  <c r="U76" i="2"/>
  <c r="U39" i="2"/>
  <c r="U432" i="2"/>
  <c r="U109" i="2"/>
  <c r="U244" i="2"/>
  <c r="U377" i="2"/>
  <c r="U488" i="2"/>
  <c r="U280" i="2"/>
  <c r="U218" i="2"/>
  <c r="U454" i="2"/>
  <c r="U297" i="2"/>
  <c r="U282" i="2"/>
  <c r="U330" i="2"/>
  <c r="U279" i="2"/>
  <c r="U270" i="2"/>
  <c r="U326" i="2"/>
  <c r="U267" i="2"/>
  <c r="U384" i="2"/>
  <c r="U275" i="2"/>
  <c r="U23" i="2"/>
  <c r="U187" i="2"/>
  <c r="U174" i="2"/>
  <c r="U66" i="2"/>
  <c r="U480" i="2"/>
  <c r="U207" i="2"/>
  <c r="U152" i="2"/>
  <c r="U50" i="2"/>
  <c r="U272" i="2"/>
  <c r="U51" i="2"/>
  <c r="U399" i="2"/>
  <c r="U350" i="2"/>
  <c r="U290" i="2"/>
  <c r="U40" i="2"/>
  <c r="U462" i="2"/>
  <c r="U78" i="2"/>
  <c r="U285" i="2"/>
  <c r="U352" i="2"/>
  <c r="U441" i="2"/>
  <c r="U14" i="2"/>
  <c r="U25" i="2"/>
  <c r="U319" i="2"/>
  <c r="U245" i="2"/>
  <c r="U41" i="2"/>
  <c r="U9" i="2"/>
  <c r="U71" i="2"/>
  <c r="U175" i="2"/>
  <c r="U426" i="2"/>
  <c r="U19" i="2"/>
  <c r="U147" i="2"/>
  <c r="U337" i="2"/>
  <c r="U193" i="2"/>
  <c r="U446" i="2"/>
  <c r="U514" i="2"/>
  <c r="U321" i="2"/>
  <c r="U146" i="2"/>
  <c r="U380" i="2"/>
  <c r="U463" i="2"/>
  <c r="U310" i="2"/>
  <c r="U89" i="2"/>
  <c r="U510" i="2"/>
  <c r="U42" i="2"/>
  <c r="U379" i="2"/>
  <c r="U420" i="2"/>
  <c r="U43" i="2"/>
  <c r="U416" i="2"/>
  <c r="U487" i="2"/>
  <c r="U79" i="2"/>
  <c r="U158" i="2"/>
  <c r="U509" i="2"/>
  <c r="U199" i="2"/>
  <c r="U138" i="2"/>
  <c r="U402" i="2"/>
  <c r="U4" i="2"/>
  <c r="U20" i="2"/>
  <c r="U47" i="2"/>
  <c r="U110" i="2"/>
  <c r="U497" i="2"/>
  <c r="U67" i="2"/>
  <c r="U316" i="2"/>
  <c r="U277" i="2"/>
  <c r="U452" i="2"/>
  <c r="U442" i="2"/>
  <c r="U373" i="2"/>
  <c r="U111" i="2"/>
  <c r="U523" i="2"/>
  <c r="U465" i="2"/>
  <c r="U526" i="2"/>
  <c r="U482" i="2"/>
  <c r="U188" i="2"/>
  <c r="U491" i="2"/>
  <c r="U44" i="2"/>
  <c r="U262" i="2"/>
  <c r="U226" i="2"/>
  <c r="U228" i="2"/>
  <c r="U401" i="2"/>
  <c r="U36" i="2"/>
  <c r="U506" i="2"/>
  <c r="U484" i="2"/>
  <c r="U117" i="2"/>
  <c r="U427" i="2"/>
  <c r="U179" i="2"/>
  <c r="U414" i="2"/>
  <c r="U13" i="2"/>
  <c r="U397" i="2"/>
  <c r="U134" i="2"/>
  <c r="U284" i="2"/>
  <c r="U133" i="2"/>
  <c r="U204" i="2"/>
  <c r="U186" i="2"/>
  <c r="U415" i="2"/>
  <c r="U389" i="2"/>
  <c r="U211" i="2"/>
  <c r="U472" i="2"/>
  <c r="U325" i="2"/>
  <c r="U52" i="2"/>
  <c r="U237" i="2"/>
  <c r="U261" i="2"/>
  <c r="U339" i="2"/>
  <c r="U3" i="2"/>
  <c r="U502" i="2"/>
  <c r="U375" i="2"/>
  <c r="U355" i="2"/>
  <c r="U120" i="2"/>
  <c r="U481" i="2"/>
  <c r="U390" i="2"/>
  <c r="U232" i="2"/>
  <c r="U400" i="2"/>
  <c r="U90" i="2"/>
  <c r="U45" i="2"/>
  <c r="U458" i="2"/>
  <c r="U437" i="2"/>
  <c r="U298" i="2"/>
  <c r="U100" i="2"/>
  <c r="U395" i="2"/>
  <c r="U391" i="2"/>
  <c r="U271" i="2"/>
  <c r="U365" i="2"/>
  <c r="U289" i="2"/>
  <c r="U205" i="2"/>
  <c r="U525" i="2"/>
  <c r="U7" i="2"/>
  <c r="U299" i="2"/>
  <c r="U323" i="2"/>
  <c r="U159" i="2"/>
  <c r="U342" i="2"/>
  <c r="U348" i="2"/>
  <c r="U234" i="2"/>
  <c r="U180" i="2"/>
  <c r="U156" i="2"/>
  <c r="U121" i="2"/>
  <c r="U122" i="2"/>
  <c r="U421" i="2"/>
  <c r="U473" i="2"/>
  <c r="U382" i="2"/>
  <c r="U287" i="2"/>
  <c r="U201" i="2"/>
  <c r="U123" i="2"/>
  <c r="U300" i="2"/>
  <c r="U18" i="2"/>
  <c r="U343" i="2"/>
  <c r="U274" i="2"/>
  <c r="U181" i="2"/>
  <c r="U346" i="2"/>
  <c r="U160" i="2"/>
  <c r="U246" i="2"/>
  <c r="U398" i="2"/>
  <c r="U317" i="2"/>
  <c r="U461" i="2"/>
  <c r="U265" i="2"/>
  <c r="U247" i="2"/>
  <c r="U194" i="2"/>
  <c r="U301" i="2"/>
  <c r="U145" i="2"/>
  <c r="U494" i="2"/>
  <c r="U474" i="2"/>
  <c r="U116" i="2"/>
  <c r="U166" i="2"/>
  <c r="U467" i="2"/>
  <c r="U258" i="2"/>
  <c r="U48" i="2"/>
  <c r="U35" i="2"/>
  <c r="U153" i="2"/>
  <c r="U210" i="2"/>
  <c r="U434" i="2"/>
  <c r="U68" i="2"/>
  <c r="U345" i="2"/>
  <c r="U276" i="2"/>
  <c r="U283" i="2"/>
  <c r="U492" i="2"/>
  <c r="U356" i="2"/>
  <c r="U318" i="2"/>
  <c r="U241" i="2"/>
  <c r="U251" i="2"/>
  <c r="U229" i="2"/>
  <c r="U324" i="2"/>
  <c r="U72" i="2"/>
  <c r="U161" i="2"/>
  <c r="U449" i="2"/>
  <c r="U281" i="2"/>
  <c r="U169" i="2"/>
  <c r="U124" i="2"/>
  <c r="U167" i="2"/>
  <c r="U512" i="2"/>
  <c r="U125" i="2"/>
  <c r="U248" i="2"/>
  <c r="U219" i="2"/>
  <c r="U329" i="2"/>
  <c r="U220" i="2"/>
  <c r="U341" i="2"/>
  <c r="U73" i="2"/>
  <c r="U475" i="2"/>
  <c r="U37" i="2"/>
  <c r="U464" i="2"/>
  <c r="U213" i="2"/>
  <c r="U404" i="2"/>
  <c r="U422" i="2"/>
  <c r="U2" i="2"/>
  <c r="U80" i="2"/>
  <c r="U489" i="2"/>
  <c r="U170" i="2"/>
  <c r="U26" i="2"/>
  <c r="U357" i="2"/>
  <c r="U249" i="2"/>
  <c r="U522" i="2"/>
  <c r="U445" i="2"/>
  <c r="U91" i="2"/>
  <c r="U168" i="2"/>
  <c r="U126" i="2"/>
  <c r="U5" i="2"/>
  <c r="U291" i="2"/>
  <c r="U157" i="2"/>
  <c r="U490" i="2"/>
  <c r="U112" i="2"/>
  <c r="U139" i="2"/>
  <c r="U335" i="2"/>
  <c r="U322" i="2"/>
  <c r="U383" i="2"/>
  <c r="U162" i="2"/>
  <c r="U358" i="2"/>
  <c r="U444" i="2"/>
  <c r="U273" i="2"/>
  <c r="U31" i="2"/>
  <c r="U107" i="2"/>
  <c r="U195" i="2"/>
  <c r="U369" i="2"/>
  <c r="U302" i="2"/>
  <c r="U423" i="2"/>
  <c r="U15" i="2"/>
  <c r="U221" i="2"/>
  <c r="U266" i="2"/>
  <c r="U359" i="2"/>
  <c r="U438" i="2"/>
  <c r="U257" i="2"/>
  <c r="U101" i="2"/>
  <c r="U182" i="2"/>
  <c r="U92" i="2"/>
  <c r="U360" i="2"/>
  <c r="U409" i="2"/>
  <c r="U303" i="2"/>
  <c r="U53" i="2"/>
  <c r="U486" i="2"/>
  <c r="U524" i="2"/>
  <c r="U32" i="2"/>
  <c r="U361" i="2"/>
  <c r="U433" i="2"/>
  <c r="U336" i="2"/>
  <c r="U374" i="2"/>
  <c r="U362" i="2"/>
  <c r="U56" i="2"/>
  <c r="U155" i="2"/>
  <c r="U102" i="2"/>
  <c r="U478" i="2"/>
  <c r="U93" i="2"/>
  <c r="U381" i="2"/>
  <c r="U208" i="2"/>
  <c r="U406" i="2"/>
  <c r="U183" i="2"/>
  <c r="U127" i="2"/>
  <c r="U238" i="2"/>
  <c r="U148" i="2"/>
  <c r="U21" i="2"/>
  <c r="U214" i="2"/>
  <c r="U57" i="2"/>
  <c r="U103" i="2"/>
  <c r="U128" i="2"/>
  <c r="U501" i="2"/>
  <c r="U196" i="2"/>
  <c r="U16" i="2"/>
  <c r="U304" i="2"/>
  <c r="U81" i="2"/>
  <c r="U313" i="2"/>
  <c r="U129" i="2"/>
  <c r="U340" i="2"/>
  <c r="U189" i="2"/>
  <c r="U239" i="2"/>
  <c r="U171" i="2"/>
  <c r="U82" i="2"/>
  <c r="U505" i="2"/>
  <c r="U387" i="2"/>
  <c r="U493" i="2"/>
  <c r="U286" i="2"/>
  <c r="U393" i="2"/>
  <c r="U366" i="2"/>
  <c r="U485" i="2"/>
  <c r="U305" i="2"/>
  <c r="U388" i="2"/>
  <c r="U58" i="2"/>
  <c r="U59" i="2"/>
  <c r="U476" i="2"/>
  <c r="U130" i="2"/>
  <c r="U459" i="2"/>
  <c r="U410" i="2"/>
  <c r="U424" i="2"/>
  <c r="U495" i="2"/>
  <c r="U94" i="2"/>
  <c r="U95" i="2"/>
  <c r="U259" i="2"/>
  <c r="U254" i="2"/>
  <c r="U227" i="2"/>
  <c r="U176" i="2"/>
  <c r="U500" i="2"/>
  <c r="U222" i="2"/>
  <c r="U457" i="2"/>
  <c r="U60" i="2"/>
  <c r="U177" i="2"/>
  <c r="U429" i="2"/>
  <c r="U306" i="2"/>
  <c r="U140" i="2"/>
  <c r="U367" i="2"/>
  <c r="U314" i="2"/>
  <c r="U460" i="2"/>
  <c r="U428" i="2"/>
  <c r="U411" i="2"/>
  <c r="U10" i="2"/>
  <c r="U223" i="2"/>
  <c r="U264" i="2"/>
  <c r="U96" i="2"/>
  <c r="U378" i="2"/>
  <c r="U470" i="2"/>
  <c r="U396" i="2"/>
  <c r="U83" i="2"/>
  <c r="U106" i="2"/>
  <c r="U268" i="2"/>
  <c r="U307" i="2"/>
  <c r="U74" i="2"/>
  <c r="U202" i="2"/>
  <c r="U408" i="2"/>
  <c r="U315" i="2"/>
  <c r="U469" i="2"/>
  <c r="U11" i="2"/>
  <c r="U209" i="2"/>
  <c r="U141" i="2"/>
  <c r="U203" i="2"/>
  <c r="U142" i="2"/>
  <c r="U178" i="2"/>
  <c r="U131" i="2"/>
  <c r="U456" i="2"/>
  <c r="U113" i="2"/>
  <c r="U132" i="2"/>
  <c r="U154" i="2"/>
  <c r="U320" i="2"/>
  <c r="U84" i="2"/>
  <c r="U215" i="2"/>
  <c r="U224" i="2"/>
  <c r="U143" i="2"/>
  <c r="U312" i="2"/>
  <c r="U363" i="2"/>
  <c r="U308" i="2"/>
  <c r="U33" i="2"/>
  <c r="U260" i="2"/>
  <c r="U85" i="2"/>
  <c r="U453" i="2"/>
  <c r="U309" i="2"/>
  <c r="U468" i="2"/>
  <c r="U61" i="2"/>
  <c r="U504" i="2"/>
  <c r="U104" i="2"/>
  <c r="U197" i="2"/>
  <c r="U97" i="2"/>
  <c r="U144" i="2"/>
  <c r="U351" i="2"/>
  <c r="U413" i="2"/>
  <c r="U455" i="2"/>
  <c r="U62" i="2"/>
  <c r="U114" i="2"/>
  <c r="U54" i="2"/>
  <c r="U49" i="2"/>
  <c r="U198" i="2"/>
  <c r="U425" i="2"/>
  <c r="U75" i="2"/>
  <c r="U46" i="2"/>
  <c r="U327" i="2"/>
  <c r="U527" i="2"/>
  <c r="U22" i="2"/>
  <c r="U364" i="2"/>
  <c r="N364" i="2"/>
  <c r="N22" i="2"/>
  <c r="N527" i="2"/>
  <c r="N327" i="2"/>
  <c r="N46" i="2"/>
  <c r="N75" i="2"/>
  <c r="N425" i="2"/>
  <c r="N198" i="2"/>
  <c r="N49" i="2"/>
  <c r="N54" i="2"/>
  <c r="N114" i="2"/>
  <c r="N62" i="2"/>
  <c r="N455" i="2"/>
  <c r="N413" i="2"/>
  <c r="N351" i="2"/>
  <c r="N144" i="2"/>
  <c r="N97" i="2"/>
  <c r="N197" i="2"/>
  <c r="N104" i="2"/>
  <c r="N504" i="2"/>
  <c r="N61" i="2"/>
  <c r="N468" i="2"/>
  <c r="N309" i="2"/>
  <c r="N453" i="2"/>
  <c r="N85" i="2"/>
  <c r="N260" i="2"/>
  <c r="N33" i="2"/>
  <c r="N308" i="2"/>
  <c r="N363" i="2"/>
  <c r="N312" i="2"/>
  <c r="N143" i="2"/>
  <c r="N224" i="2"/>
  <c r="N215" i="2"/>
  <c r="N84" i="2"/>
  <c r="N320" i="2"/>
  <c r="N154" i="2"/>
  <c r="N132" i="2"/>
  <c r="N113" i="2"/>
  <c r="N456" i="2"/>
  <c r="N131" i="2"/>
  <c r="N178" i="2"/>
  <c r="N142" i="2"/>
  <c r="N203" i="2"/>
  <c r="N141" i="2"/>
  <c r="N209" i="2"/>
  <c r="N11" i="2"/>
  <c r="N469" i="2"/>
  <c r="N315" i="2"/>
  <c r="N408" i="2"/>
  <c r="N202" i="2"/>
  <c r="N74" i="2"/>
  <c r="N307" i="2"/>
  <c r="N268" i="2"/>
  <c r="N106" i="2"/>
  <c r="N83" i="2"/>
  <c r="N396" i="2"/>
  <c r="N470" i="2"/>
  <c r="N378" i="2"/>
  <c r="N96" i="2"/>
  <c r="N264" i="2"/>
  <c r="N223" i="2"/>
  <c r="N10" i="2"/>
  <c r="N411" i="2"/>
  <c r="N428" i="2"/>
  <c r="N460" i="2"/>
  <c r="N314" i="2"/>
  <c r="N367" i="2"/>
  <c r="N140" i="2"/>
  <c r="N306" i="2"/>
  <c r="N429" i="2"/>
  <c r="N177" i="2"/>
  <c r="N60" i="2"/>
  <c r="N457" i="2"/>
  <c r="N222" i="2"/>
  <c r="N500" i="2"/>
  <c r="N176" i="2"/>
  <c r="N227" i="2"/>
  <c r="N254" i="2"/>
  <c r="N259" i="2"/>
  <c r="N95" i="2"/>
  <c r="N94" i="2"/>
  <c r="N495" i="2"/>
  <c r="N424" i="2"/>
  <c r="N410" i="2"/>
  <c r="N459" i="2"/>
  <c r="N130" i="2"/>
  <c r="N476" i="2"/>
  <c r="N59" i="2"/>
  <c r="N58" i="2"/>
  <c r="N388" i="2"/>
  <c r="N305" i="2"/>
  <c r="N485" i="2"/>
  <c r="N366" i="2"/>
  <c r="N393" i="2"/>
  <c r="N286" i="2"/>
  <c r="N493" i="2"/>
  <c r="N387" i="2"/>
  <c r="N505" i="2"/>
  <c r="N82" i="2"/>
  <c r="N171" i="2"/>
  <c r="N239" i="2"/>
  <c r="N189" i="2"/>
  <c r="N340" i="2"/>
  <c r="N129" i="2"/>
  <c r="N313" i="2"/>
  <c r="N81" i="2"/>
  <c r="N304" i="2"/>
  <c r="N16" i="2"/>
  <c r="N196" i="2"/>
  <c r="N501" i="2"/>
  <c r="N128" i="2"/>
  <c r="N103" i="2"/>
  <c r="N57" i="2"/>
  <c r="N214" i="2"/>
  <c r="N21" i="2"/>
  <c r="N148" i="2"/>
  <c r="N238" i="2"/>
  <c r="N127" i="2"/>
  <c r="N183" i="2"/>
  <c r="N406" i="2"/>
  <c r="N208" i="2"/>
  <c r="N381" i="2"/>
  <c r="N93" i="2"/>
  <c r="N478" i="2"/>
  <c r="N102" i="2"/>
  <c r="N155" i="2"/>
  <c r="N56" i="2"/>
  <c r="N362" i="2"/>
  <c r="N374" i="2"/>
  <c r="N336" i="2"/>
  <c r="N433" i="2"/>
  <c r="N361" i="2"/>
  <c r="N32" i="2"/>
  <c r="N524" i="2"/>
  <c r="N486" i="2"/>
  <c r="N53" i="2"/>
  <c r="N303" i="2"/>
  <c r="N409" i="2"/>
  <c r="N360" i="2"/>
  <c r="N92" i="2"/>
  <c r="N182" i="2"/>
  <c r="N101" i="2"/>
  <c r="N257" i="2"/>
  <c r="N438" i="2"/>
  <c r="N359" i="2"/>
  <c r="N266" i="2"/>
  <c r="N221" i="2"/>
  <c r="N15" i="2"/>
  <c r="N423" i="2"/>
  <c r="N302" i="2"/>
  <c r="N369" i="2"/>
  <c r="N195" i="2"/>
  <c r="N107" i="2"/>
  <c r="N31" i="2"/>
  <c r="N273" i="2"/>
  <c r="N444" i="2"/>
  <c r="N358" i="2"/>
  <c r="N162" i="2"/>
  <c r="N383" i="2"/>
  <c r="N322" i="2"/>
  <c r="N335" i="2"/>
  <c r="N139" i="2"/>
  <c r="N112" i="2"/>
  <c r="N490" i="2"/>
  <c r="N157" i="2"/>
  <c r="N291" i="2"/>
  <c r="N5" i="2"/>
  <c r="N126" i="2"/>
  <c r="N168" i="2"/>
  <c r="N91" i="2"/>
  <c r="N445" i="2"/>
  <c r="N522" i="2"/>
  <c r="N249" i="2"/>
  <c r="N357" i="2"/>
  <c r="N26" i="2"/>
  <c r="N170" i="2"/>
  <c r="N489" i="2"/>
  <c r="N80" i="2"/>
  <c r="N2" i="2"/>
  <c r="N422" i="2"/>
  <c r="N404" i="2"/>
  <c r="N213" i="2"/>
  <c r="N464" i="2"/>
  <c r="N37" i="2"/>
  <c r="N475" i="2"/>
  <c r="N73" i="2"/>
  <c r="N341" i="2"/>
  <c r="N220" i="2"/>
  <c r="N329" i="2"/>
  <c r="N219" i="2"/>
  <c r="N248" i="2"/>
  <c r="N125" i="2"/>
  <c r="N512" i="2"/>
  <c r="N167" i="2"/>
  <c r="N124" i="2"/>
  <c r="N169" i="2"/>
  <c r="N281" i="2"/>
  <c r="N449" i="2"/>
  <c r="N161" i="2"/>
  <c r="N72" i="2"/>
  <c r="N324" i="2"/>
  <c r="N229" i="2"/>
  <c r="N251" i="2"/>
  <c r="N241" i="2"/>
  <c r="N318" i="2"/>
  <c r="N356" i="2"/>
  <c r="N492" i="2"/>
  <c r="N283" i="2"/>
  <c r="N276" i="2"/>
  <c r="N345" i="2"/>
  <c r="N68" i="2"/>
  <c r="N434" i="2"/>
  <c r="N210" i="2"/>
  <c r="N153" i="2"/>
  <c r="N35" i="2"/>
  <c r="N48" i="2"/>
  <c r="N258" i="2"/>
  <c r="N467" i="2"/>
  <c r="N166" i="2"/>
  <c r="N116" i="2"/>
  <c r="N474" i="2"/>
  <c r="N494" i="2"/>
  <c r="N145" i="2"/>
  <c r="N301" i="2"/>
  <c r="N194" i="2"/>
  <c r="N247" i="2"/>
  <c r="N265" i="2"/>
  <c r="N461" i="2"/>
  <c r="N317" i="2"/>
  <c r="N398" i="2"/>
  <c r="N246" i="2"/>
  <c r="N160" i="2"/>
  <c r="N346" i="2"/>
  <c r="N181" i="2"/>
  <c r="N274" i="2"/>
  <c r="N343" i="2"/>
  <c r="N18" i="2"/>
  <c r="N300" i="2"/>
  <c r="N123" i="2"/>
  <c r="N201" i="2"/>
  <c r="N287" i="2"/>
  <c r="N382" i="2"/>
  <c r="N473" i="2"/>
  <c r="N421" i="2"/>
  <c r="N122" i="2"/>
  <c r="N121" i="2"/>
  <c r="N156" i="2"/>
  <c r="N180" i="2"/>
  <c r="N234" i="2"/>
  <c r="N348" i="2"/>
  <c r="N342" i="2"/>
  <c r="N159" i="2"/>
  <c r="N323" i="2"/>
  <c r="N299" i="2"/>
  <c r="N7" i="2"/>
  <c r="N525" i="2"/>
  <c r="N205" i="2"/>
  <c r="N289" i="2"/>
  <c r="N365" i="2"/>
  <c r="N271" i="2"/>
  <c r="N391" i="2"/>
  <c r="N395" i="2"/>
  <c r="N100" i="2"/>
  <c r="N298" i="2"/>
  <c r="N437" i="2"/>
  <c r="N458" i="2"/>
  <c r="N45" i="2"/>
  <c r="N90" i="2"/>
  <c r="N400" i="2"/>
  <c r="N232" i="2"/>
  <c r="N390" i="2"/>
  <c r="N481" i="2"/>
  <c r="N120" i="2"/>
  <c r="N355" i="2"/>
  <c r="N375" i="2"/>
  <c r="N502" i="2"/>
  <c r="N3" i="2"/>
  <c r="N339" i="2"/>
  <c r="N261" i="2"/>
  <c r="N237" i="2"/>
  <c r="N52" i="2"/>
  <c r="N325" i="2"/>
  <c r="N472" i="2"/>
  <c r="N211" i="2"/>
  <c r="N389" i="2"/>
  <c r="N415" i="2"/>
  <c r="N186" i="2"/>
  <c r="N204" i="2"/>
  <c r="N133" i="2"/>
  <c r="N284" i="2"/>
  <c r="N134" i="2"/>
  <c r="N397" i="2"/>
  <c r="N13" i="2"/>
  <c r="N414" i="2"/>
  <c r="N179" i="2"/>
  <c r="N427" i="2"/>
  <c r="N117" i="2"/>
  <c r="N484" i="2"/>
  <c r="N506" i="2"/>
  <c r="N36" i="2"/>
  <c r="N401" i="2"/>
  <c r="N228" i="2"/>
  <c r="N226" i="2"/>
  <c r="N262" i="2"/>
  <c r="N44" i="2"/>
  <c r="N491" i="2"/>
  <c r="N188" i="2"/>
  <c r="N482" i="2"/>
  <c r="N526" i="2"/>
  <c r="N465" i="2"/>
  <c r="N523" i="2"/>
  <c r="N111" i="2"/>
  <c r="N373" i="2"/>
  <c r="N442" i="2"/>
  <c r="N452" i="2"/>
  <c r="N277" i="2"/>
  <c r="N316" i="2"/>
  <c r="N67" i="2"/>
  <c r="N497" i="2"/>
  <c r="N110" i="2"/>
  <c r="N47" i="2"/>
  <c r="N20" i="2"/>
  <c r="N4" i="2"/>
  <c r="N402" i="2"/>
  <c r="N138" i="2"/>
  <c r="N199" i="2"/>
  <c r="N509" i="2"/>
  <c r="N158" i="2"/>
  <c r="N79" i="2"/>
  <c r="N487" i="2"/>
  <c r="N416" i="2"/>
  <c r="N43" i="2"/>
  <c r="N420" i="2"/>
  <c r="N379" i="2"/>
  <c r="N42" i="2"/>
  <c r="N510" i="2"/>
  <c r="N89" i="2"/>
  <c r="N310" i="2"/>
  <c r="N463" i="2"/>
  <c r="N380" i="2"/>
  <c r="N146" i="2"/>
  <c r="N321" i="2"/>
  <c r="N514" i="2"/>
  <c r="N446" i="2"/>
  <c r="N193" i="2"/>
  <c r="N337" i="2"/>
  <c r="N147" i="2"/>
  <c r="N19" i="2"/>
  <c r="N426" i="2"/>
  <c r="N175" i="2"/>
  <c r="N71" i="2"/>
  <c r="N9" i="2"/>
  <c r="N41" i="2"/>
  <c r="N245" i="2"/>
  <c r="N319" i="2"/>
  <c r="N25" i="2"/>
  <c r="N14" i="2"/>
  <c r="N441" i="2"/>
  <c r="N352" i="2"/>
  <c r="N285" i="2"/>
  <c r="N78" i="2"/>
  <c r="N462" i="2"/>
  <c r="N40" i="2"/>
  <c r="N290" i="2"/>
  <c r="N350" i="2"/>
  <c r="N399" i="2"/>
  <c r="N51" i="2"/>
  <c r="N272" i="2"/>
  <c r="N50" i="2"/>
  <c r="N152" i="2"/>
  <c r="N207" i="2"/>
  <c r="N480" i="2"/>
  <c r="N66" i="2"/>
  <c r="N174" i="2"/>
  <c r="N187" i="2"/>
  <c r="N23" i="2"/>
  <c r="N275" i="2"/>
  <c r="N384" i="2"/>
  <c r="N267" i="2"/>
  <c r="N326" i="2"/>
  <c r="N270" i="2"/>
  <c r="N279" i="2"/>
  <c r="N330" i="2"/>
  <c r="N282" i="2"/>
  <c r="N297" i="2"/>
  <c r="N454" i="2"/>
  <c r="N218" i="2"/>
  <c r="N280" i="2"/>
  <c r="N488" i="2"/>
  <c r="N377" i="2"/>
  <c r="N244" i="2"/>
  <c r="N109" i="2"/>
  <c r="N432" i="2"/>
  <c r="N39" i="2"/>
  <c r="N76" i="2"/>
  <c r="N192" i="2"/>
  <c r="N191" i="2"/>
  <c r="N243" i="2"/>
  <c r="N12" i="2"/>
  <c r="N137" i="2"/>
  <c r="N77" i="2"/>
  <c r="N407" i="2"/>
  <c r="N496" i="2"/>
  <c r="N278" i="2"/>
  <c r="N165" i="2"/>
  <c r="N30" i="2"/>
  <c r="N332" i="2"/>
  <c r="N119" i="2"/>
  <c r="N334" i="2"/>
  <c r="N448" i="2"/>
  <c r="N8" i="2"/>
  <c r="N151" i="2"/>
  <c r="N88" i="2"/>
  <c r="N296" i="2"/>
  <c r="N233" i="2"/>
  <c r="N311" i="2"/>
  <c r="N65" i="2"/>
  <c r="N173" i="2"/>
  <c r="N403" i="2"/>
  <c r="N435" i="2"/>
  <c r="N24" i="2"/>
  <c r="N392" i="2"/>
  <c r="N354" i="2"/>
  <c r="N328" i="2"/>
  <c r="N136" i="2"/>
  <c r="N17" i="2"/>
  <c r="N405" i="2"/>
  <c r="N64" i="2"/>
  <c r="N164" i="2"/>
  <c r="N338" i="2"/>
  <c r="N394" i="2"/>
  <c r="N347" i="2"/>
  <c r="N516" i="2"/>
  <c r="N34" i="2"/>
  <c r="N230" i="2"/>
  <c r="N419" i="2"/>
  <c r="N235" i="2"/>
  <c r="N451" i="2"/>
  <c r="N250" i="2"/>
  <c r="N87" i="2"/>
  <c r="N292" i="2"/>
  <c r="N333" i="2"/>
  <c r="N430" i="2"/>
  <c r="N450" i="2"/>
  <c r="N29" i="2"/>
  <c r="N252" i="2"/>
  <c r="N376" i="2"/>
  <c r="N200" i="2"/>
  <c r="N118" i="2"/>
  <c r="N6" i="2"/>
  <c r="N344" i="2"/>
  <c r="N418" i="2"/>
  <c r="N217" i="2"/>
  <c r="N372" i="2"/>
  <c r="N150" i="2"/>
  <c r="N115" i="2"/>
  <c r="N521" i="2"/>
  <c r="N507" i="2"/>
  <c r="N185" i="2"/>
  <c r="N511" i="2"/>
  <c r="N295" i="2"/>
  <c r="N417" i="2"/>
  <c r="N240" i="2"/>
  <c r="N349" i="2"/>
  <c r="N471" i="2"/>
  <c r="N503" i="2"/>
  <c r="N236" i="2"/>
  <c r="N370" i="2"/>
  <c r="N288" i="2"/>
  <c r="N216" i="2"/>
  <c r="N55" i="2"/>
  <c r="N184" i="2"/>
  <c r="N255" i="2"/>
  <c r="N190" i="2"/>
  <c r="N105" i="2"/>
  <c r="N70" i="2"/>
  <c r="N135" i="2"/>
  <c r="N520" i="2"/>
  <c r="N99" i="2"/>
  <c r="N477" i="2"/>
  <c r="N447" i="2"/>
  <c r="N439" i="2"/>
  <c r="N63" i="2"/>
  <c r="N242" i="2"/>
  <c r="N431" i="2"/>
  <c r="N28" i="2"/>
  <c r="N508" i="2"/>
  <c r="N353" i="2"/>
  <c r="N371" i="2"/>
  <c r="N253" i="2"/>
  <c r="N515" i="2"/>
  <c r="N412" i="2"/>
  <c r="N27" i="2"/>
  <c r="N499" i="2"/>
  <c r="N386" i="2"/>
  <c r="N519" i="2"/>
  <c r="N108" i="2"/>
  <c r="N440" i="2"/>
  <c r="N98" i="2"/>
  <c r="N518" i="2"/>
  <c r="N86" i="2"/>
  <c r="N231" i="2"/>
  <c r="N269" i="2"/>
  <c r="N368" i="2"/>
  <c r="N498" i="2"/>
  <c r="N38" i="2"/>
  <c r="N225" i="2"/>
  <c r="N149" i="2"/>
  <c r="N436" i="2"/>
  <c r="N466" i="2"/>
  <c r="N212" i="2"/>
  <c r="N331" i="2"/>
  <c r="N69" i="2"/>
  <c r="N483" i="2"/>
  <c r="N163" i="2"/>
  <c r="N256" i="2"/>
  <c r="N206" i="2"/>
  <c r="N294" i="2"/>
  <c r="N263" i="2"/>
  <c r="N479" i="2"/>
  <c r="N172" i="2"/>
  <c r="N385" i="2"/>
  <c r="N513" i="2"/>
  <c r="N293" i="2"/>
  <c r="N443" i="2"/>
  <c r="N517" i="2"/>
  <c r="D364" i="2"/>
  <c r="C364" i="2"/>
  <c r="D22" i="2"/>
  <c r="C22" i="2"/>
  <c r="D527" i="2"/>
  <c r="C527" i="2"/>
  <c r="D327" i="2"/>
  <c r="C327" i="2"/>
  <c r="D46" i="2"/>
  <c r="C46" i="2"/>
  <c r="D75" i="2"/>
  <c r="C75" i="2"/>
  <c r="D425" i="2"/>
  <c r="C425" i="2"/>
  <c r="D198" i="2"/>
  <c r="C198" i="2"/>
  <c r="D49" i="2"/>
  <c r="C49" i="2"/>
  <c r="D54" i="2"/>
  <c r="C54" i="2"/>
  <c r="D114" i="2"/>
  <c r="C114" i="2"/>
  <c r="D62" i="2"/>
  <c r="C62" i="2"/>
  <c r="D455" i="2"/>
  <c r="C455" i="2"/>
  <c r="D413" i="2"/>
  <c r="C413" i="2"/>
  <c r="D351" i="2"/>
  <c r="C351" i="2"/>
  <c r="D144" i="2"/>
  <c r="C144" i="2"/>
  <c r="D97" i="2"/>
  <c r="C97" i="2"/>
  <c r="D197" i="2"/>
  <c r="C197" i="2"/>
  <c r="D104" i="2"/>
  <c r="C104" i="2"/>
  <c r="D504" i="2"/>
  <c r="C504" i="2"/>
  <c r="D61" i="2"/>
  <c r="C61" i="2"/>
  <c r="D468" i="2"/>
  <c r="C468" i="2"/>
  <c r="D309" i="2"/>
  <c r="C309" i="2"/>
  <c r="D453" i="2"/>
  <c r="C453" i="2"/>
  <c r="D85" i="2"/>
  <c r="C85" i="2"/>
  <c r="D260" i="2"/>
  <c r="C260" i="2"/>
  <c r="D33" i="2"/>
  <c r="C33" i="2"/>
  <c r="D308" i="2"/>
  <c r="C308" i="2"/>
  <c r="D363" i="2"/>
  <c r="C363" i="2"/>
  <c r="D312" i="2"/>
  <c r="C312" i="2"/>
  <c r="D143" i="2"/>
  <c r="C143" i="2"/>
  <c r="D224" i="2"/>
  <c r="C224" i="2"/>
  <c r="D215" i="2"/>
  <c r="C215" i="2"/>
  <c r="D84" i="2"/>
  <c r="C84" i="2"/>
  <c r="D320" i="2"/>
  <c r="C320" i="2"/>
  <c r="D154" i="2"/>
  <c r="C154" i="2"/>
  <c r="D132" i="2"/>
  <c r="C132" i="2"/>
  <c r="D113" i="2"/>
  <c r="C113" i="2"/>
  <c r="D456" i="2"/>
  <c r="C456" i="2"/>
  <c r="D131" i="2"/>
  <c r="C131" i="2"/>
  <c r="D178" i="2"/>
  <c r="C178" i="2"/>
  <c r="D142" i="2"/>
  <c r="C142" i="2"/>
  <c r="D203" i="2"/>
  <c r="C203" i="2"/>
  <c r="D141" i="2"/>
  <c r="C141" i="2"/>
  <c r="D209" i="2"/>
  <c r="C209" i="2"/>
  <c r="D11" i="2"/>
  <c r="C11" i="2"/>
  <c r="D469" i="2"/>
  <c r="C469" i="2"/>
  <c r="D315" i="2"/>
  <c r="C315" i="2"/>
  <c r="D408" i="2"/>
  <c r="C408" i="2"/>
  <c r="D202" i="2"/>
  <c r="C202" i="2"/>
  <c r="D74" i="2"/>
  <c r="C74" i="2"/>
  <c r="D307" i="2"/>
  <c r="C307" i="2"/>
  <c r="D268" i="2"/>
  <c r="C268" i="2"/>
  <c r="D106" i="2"/>
  <c r="C106" i="2"/>
  <c r="D83" i="2"/>
  <c r="C83" i="2"/>
  <c r="D396" i="2"/>
  <c r="C396" i="2"/>
  <c r="D470" i="2"/>
  <c r="C470" i="2"/>
  <c r="D378" i="2"/>
  <c r="C378" i="2"/>
  <c r="D96" i="2"/>
  <c r="C96" i="2"/>
  <c r="D264" i="2"/>
  <c r="C264" i="2"/>
  <c r="D223" i="2"/>
  <c r="C223" i="2"/>
  <c r="D10" i="2"/>
  <c r="C10" i="2"/>
  <c r="D411" i="2"/>
  <c r="C411" i="2"/>
  <c r="D428" i="2"/>
  <c r="C428" i="2"/>
  <c r="D460" i="2"/>
  <c r="C460" i="2"/>
  <c r="D314" i="2"/>
  <c r="C314" i="2"/>
  <c r="D367" i="2"/>
  <c r="C367" i="2"/>
  <c r="D140" i="2"/>
  <c r="C140" i="2"/>
  <c r="D306" i="2"/>
  <c r="C306" i="2"/>
  <c r="D429" i="2"/>
  <c r="C429" i="2"/>
  <c r="D177" i="2"/>
  <c r="C177" i="2"/>
  <c r="D60" i="2"/>
  <c r="C60" i="2"/>
  <c r="D457" i="2"/>
  <c r="C457" i="2"/>
  <c r="D222" i="2"/>
  <c r="C222" i="2"/>
  <c r="D500" i="2"/>
  <c r="C500" i="2"/>
  <c r="D176" i="2"/>
  <c r="C176" i="2"/>
  <c r="D227" i="2"/>
  <c r="C227" i="2"/>
  <c r="D254" i="2"/>
  <c r="C254" i="2"/>
  <c r="D259" i="2"/>
  <c r="C259" i="2"/>
  <c r="D95" i="2"/>
  <c r="C95" i="2"/>
  <c r="D94" i="2"/>
  <c r="C94" i="2"/>
  <c r="D495" i="2"/>
  <c r="C495" i="2"/>
  <c r="D424" i="2"/>
  <c r="C424" i="2"/>
  <c r="D410" i="2"/>
  <c r="C410" i="2"/>
  <c r="D459" i="2"/>
  <c r="C459" i="2"/>
  <c r="D130" i="2"/>
  <c r="C130" i="2"/>
  <c r="D476" i="2"/>
  <c r="C476" i="2"/>
  <c r="D59" i="2"/>
  <c r="C59" i="2"/>
  <c r="D58" i="2"/>
  <c r="C58" i="2"/>
  <c r="D388" i="2"/>
  <c r="C388" i="2"/>
  <c r="D305" i="2"/>
  <c r="C305" i="2"/>
  <c r="D485" i="2"/>
  <c r="C485" i="2"/>
  <c r="D366" i="2"/>
  <c r="C366" i="2"/>
  <c r="D393" i="2"/>
  <c r="C393" i="2"/>
  <c r="D286" i="2"/>
  <c r="C286" i="2"/>
  <c r="D493" i="2"/>
  <c r="C493" i="2"/>
  <c r="D387" i="2"/>
  <c r="C387" i="2"/>
  <c r="D505" i="2"/>
  <c r="C505" i="2"/>
  <c r="D82" i="2"/>
  <c r="C82" i="2"/>
  <c r="D171" i="2"/>
  <c r="C171" i="2"/>
  <c r="D239" i="2"/>
  <c r="C239" i="2"/>
  <c r="D189" i="2"/>
  <c r="C189" i="2"/>
  <c r="D340" i="2"/>
  <c r="C340" i="2"/>
  <c r="D129" i="2"/>
  <c r="C129" i="2"/>
  <c r="D313" i="2"/>
  <c r="C313" i="2"/>
  <c r="D81" i="2"/>
  <c r="C81" i="2"/>
  <c r="D304" i="2"/>
  <c r="C304" i="2"/>
  <c r="D16" i="2"/>
  <c r="C16" i="2"/>
  <c r="D196" i="2"/>
  <c r="C196" i="2"/>
  <c r="D501" i="2"/>
  <c r="C501" i="2"/>
  <c r="D128" i="2"/>
  <c r="C128" i="2"/>
  <c r="D103" i="2"/>
  <c r="C103" i="2"/>
  <c r="D57" i="2"/>
  <c r="C57" i="2"/>
  <c r="D214" i="2"/>
  <c r="C214" i="2"/>
  <c r="D21" i="2"/>
  <c r="C21" i="2"/>
  <c r="D148" i="2"/>
  <c r="C148" i="2"/>
  <c r="D238" i="2"/>
  <c r="C238" i="2"/>
  <c r="D127" i="2"/>
  <c r="C127" i="2"/>
  <c r="D183" i="2"/>
  <c r="C183" i="2"/>
  <c r="D406" i="2"/>
  <c r="C406" i="2"/>
  <c r="D208" i="2"/>
  <c r="C208" i="2"/>
  <c r="D381" i="2"/>
  <c r="C381" i="2"/>
  <c r="D93" i="2"/>
  <c r="C93" i="2"/>
  <c r="D478" i="2"/>
  <c r="C478" i="2"/>
  <c r="D102" i="2"/>
  <c r="C102" i="2"/>
  <c r="D155" i="2"/>
  <c r="C155" i="2"/>
  <c r="D56" i="2"/>
  <c r="C56" i="2"/>
  <c r="D362" i="2"/>
  <c r="C362" i="2"/>
  <c r="D374" i="2"/>
  <c r="C374" i="2"/>
  <c r="D336" i="2"/>
  <c r="C336" i="2"/>
  <c r="D433" i="2"/>
  <c r="C433" i="2"/>
  <c r="D361" i="2"/>
  <c r="C361" i="2"/>
  <c r="D32" i="2"/>
  <c r="C32" i="2"/>
  <c r="D524" i="2"/>
  <c r="C524" i="2"/>
  <c r="D486" i="2"/>
  <c r="C486" i="2"/>
  <c r="D53" i="2"/>
  <c r="C53" i="2"/>
  <c r="D303" i="2"/>
  <c r="C303" i="2"/>
  <c r="D409" i="2"/>
  <c r="C409" i="2"/>
  <c r="D360" i="2"/>
  <c r="C360" i="2"/>
  <c r="D92" i="2"/>
  <c r="C92" i="2"/>
  <c r="D182" i="2"/>
  <c r="C182" i="2"/>
  <c r="D101" i="2"/>
  <c r="C101" i="2"/>
  <c r="D257" i="2"/>
  <c r="C257" i="2"/>
  <c r="D438" i="2"/>
  <c r="C438" i="2"/>
  <c r="D359" i="2"/>
  <c r="C359" i="2"/>
  <c r="D266" i="2"/>
  <c r="C266" i="2"/>
  <c r="D221" i="2"/>
  <c r="C221" i="2"/>
  <c r="D15" i="2"/>
  <c r="C15" i="2"/>
  <c r="D423" i="2"/>
  <c r="C423" i="2"/>
  <c r="D302" i="2"/>
  <c r="C302" i="2"/>
  <c r="D369" i="2"/>
  <c r="C369" i="2"/>
  <c r="D195" i="2"/>
  <c r="C195" i="2"/>
  <c r="D107" i="2"/>
  <c r="C107" i="2"/>
  <c r="D31" i="2"/>
  <c r="C31" i="2"/>
  <c r="D273" i="2"/>
  <c r="C273" i="2"/>
  <c r="D444" i="2"/>
  <c r="C444" i="2"/>
  <c r="D358" i="2"/>
  <c r="C358" i="2"/>
  <c r="D162" i="2"/>
  <c r="C162" i="2"/>
  <c r="D383" i="2"/>
  <c r="C383" i="2"/>
  <c r="D322" i="2"/>
  <c r="C322" i="2"/>
  <c r="D335" i="2"/>
  <c r="C335" i="2"/>
  <c r="D139" i="2"/>
  <c r="C139" i="2"/>
  <c r="D112" i="2"/>
  <c r="C112" i="2"/>
  <c r="D490" i="2"/>
  <c r="C490" i="2"/>
  <c r="D157" i="2"/>
  <c r="C157" i="2"/>
  <c r="D291" i="2"/>
  <c r="C291" i="2"/>
  <c r="D5" i="2"/>
  <c r="C5" i="2"/>
  <c r="D126" i="2"/>
  <c r="C126" i="2"/>
  <c r="D168" i="2"/>
  <c r="C168" i="2"/>
  <c r="D91" i="2"/>
  <c r="C91" i="2"/>
  <c r="D445" i="2"/>
  <c r="C445" i="2"/>
  <c r="D522" i="2"/>
  <c r="C522" i="2"/>
  <c r="D249" i="2"/>
  <c r="C249" i="2"/>
  <c r="D357" i="2"/>
  <c r="C357" i="2"/>
  <c r="D26" i="2"/>
  <c r="C26" i="2"/>
  <c r="D170" i="2"/>
  <c r="C170" i="2"/>
  <c r="D489" i="2"/>
  <c r="C489" i="2"/>
  <c r="D80" i="2"/>
  <c r="C80" i="2"/>
  <c r="D2" i="2"/>
  <c r="C2" i="2"/>
  <c r="D422" i="2"/>
  <c r="C422" i="2"/>
  <c r="D404" i="2"/>
  <c r="C404" i="2"/>
  <c r="D213" i="2"/>
  <c r="C213" i="2"/>
  <c r="D464" i="2"/>
  <c r="C464" i="2"/>
  <c r="D37" i="2"/>
  <c r="C37" i="2"/>
  <c r="D475" i="2"/>
  <c r="C475" i="2"/>
  <c r="D73" i="2"/>
  <c r="C73" i="2"/>
  <c r="D341" i="2"/>
  <c r="C341" i="2"/>
  <c r="D220" i="2"/>
  <c r="C220" i="2"/>
  <c r="D329" i="2"/>
  <c r="C329" i="2"/>
  <c r="D219" i="2"/>
  <c r="C219" i="2"/>
  <c r="D248" i="2"/>
  <c r="C248" i="2"/>
  <c r="D125" i="2"/>
  <c r="C125" i="2"/>
  <c r="D512" i="2"/>
  <c r="C512" i="2"/>
  <c r="D167" i="2"/>
  <c r="C167" i="2"/>
  <c r="D124" i="2"/>
  <c r="C124" i="2"/>
  <c r="D169" i="2"/>
  <c r="C169" i="2"/>
  <c r="D281" i="2"/>
  <c r="C281" i="2"/>
  <c r="D449" i="2"/>
  <c r="C449" i="2"/>
  <c r="D161" i="2"/>
  <c r="C161" i="2"/>
  <c r="D72" i="2"/>
  <c r="C72" i="2"/>
  <c r="D324" i="2"/>
  <c r="C324" i="2"/>
  <c r="D229" i="2"/>
  <c r="C229" i="2"/>
  <c r="D251" i="2"/>
  <c r="C251" i="2"/>
  <c r="D241" i="2"/>
  <c r="C241" i="2"/>
  <c r="D318" i="2"/>
  <c r="C318" i="2"/>
  <c r="D356" i="2"/>
  <c r="C356" i="2"/>
  <c r="D492" i="2"/>
  <c r="C492" i="2"/>
  <c r="D283" i="2"/>
  <c r="C283" i="2"/>
  <c r="D276" i="2"/>
  <c r="C276" i="2"/>
  <c r="D345" i="2"/>
  <c r="C345" i="2"/>
  <c r="D68" i="2"/>
  <c r="C68" i="2"/>
  <c r="D434" i="2"/>
  <c r="C434" i="2"/>
  <c r="D210" i="2"/>
  <c r="C210" i="2"/>
  <c r="D153" i="2"/>
  <c r="C153" i="2"/>
  <c r="D35" i="2"/>
  <c r="C35" i="2"/>
  <c r="D48" i="2"/>
  <c r="C48" i="2"/>
  <c r="D258" i="2"/>
  <c r="C258" i="2"/>
  <c r="D467" i="2"/>
  <c r="C467" i="2"/>
  <c r="D166" i="2"/>
  <c r="C166" i="2"/>
  <c r="D116" i="2"/>
  <c r="C116" i="2"/>
  <c r="D474" i="2"/>
  <c r="C474" i="2"/>
  <c r="D494" i="2"/>
  <c r="C494" i="2"/>
  <c r="D145" i="2"/>
  <c r="C145" i="2"/>
  <c r="D301" i="2"/>
  <c r="C301" i="2"/>
  <c r="D194" i="2"/>
  <c r="C194" i="2"/>
  <c r="D247" i="2"/>
  <c r="C247" i="2"/>
  <c r="D265" i="2"/>
  <c r="C265" i="2"/>
  <c r="D461" i="2"/>
  <c r="C461" i="2"/>
  <c r="D317" i="2"/>
  <c r="C317" i="2"/>
  <c r="D398" i="2"/>
  <c r="C398" i="2"/>
  <c r="D246" i="2"/>
  <c r="C246" i="2"/>
  <c r="D160" i="2"/>
  <c r="C160" i="2"/>
  <c r="D346" i="2"/>
  <c r="C346" i="2"/>
  <c r="D181" i="2"/>
  <c r="C181" i="2"/>
  <c r="D274" i="2"/>
  <c r="C274" i="2"/>
  <c r="D343" i="2"/>
  <c r="C343" i="2"/>
  <c r="D18" i="2"/>
  <c r="C18" i="2"/>
  <c r="D300" i="2"/>
  <c r="C300" i="2"/>
  <c r="D123" i="2"/>
  <c r="C123" i="2"/>
  <c r="D201" i="2"/>
  <c r="C201" i="2"/>
  <c r="D287" i="2"/>
  <c r="C287" i="2"/>
  <c r="D382" i="2"/>
  <c r="C382" i="2"/>
  <c r="D473" i="2"/>
  <c r="C473" i="2"/>
  <c r="D421" i="2"/>
  <c r="C421" i="2"/>
  <c r="D122" i="2"/>
  <c r="C122" i="2"/>
  <c r="D121" i="2"/>
  <c r="C121" i="2"/>
  <c r="D156" i="2"/>
  <c r="C156" i="2"/>
  <c r="D180" i="2"/>
  <c r="C180" i="2"/>
  <c r="D234" i="2"/>
  <c r="C234" i="2"/>
  <c r="D348" i="2"/>
  <c r="C348" i="2"/>
  <c r="D342" i="2"/>
  <c r="C342" i="2"/>
  <c r="D159" i="2"/>
  <c r="C159" i="2"/>
  <c r="D323" i="2"/>
  <c r="C323" i="2"/>
  <c r="D299" i="2"/>
  <c r="C299" i="2"/>
  <c r="D7" i="2"/>
  <c r="C7" i="2"/>
  <c r="D525" i="2"/>
  <c r="C525" i="2"/>
  <c r="D205" i="2"/>
  <c r="C205" i="2"/>
  <c r="D289" i="2"/>
  <c r="C289" i="2"/>
  <c r="D365" i="2"/>
  <c r="C365" i="2"/>
  <c r="D271" i="2"/>
  <c r="C271" i="2"/>
  <c r="D391" i="2"/>
  <c r="C391" i="2"/>
  <c r="D395" i="2"/>
  <c r="C395" i="2"/>
  <c r="D100" i="2"/>
  <c r="C100" i="2"/>
  <c r="D298" i="2"/>
  <c r="C298" i="2"/>
  <c r="D437" i="2"/>
  <c r="C437" i="2"/>
  <c r="D458" i="2"/>
  <c r="C458" i="2"/>
  <c r="D45" i="2"/>
  <c r="C45" i="2"/>
  <c r="D90" i="2"/>
  <c r="C90" i="2"/>
  <c r="D400" i="2"/>
  <c r="C400" i="2"/>
  <c r="D232" i="2"/>
  <c r="C232" i="2"/>
  <c r="D390" i="2"/>
  <c r="C390" i="2"/>
  <c r="D481" i="2"/>
  <c r="C481" i="2"/>
  <c r="D120" i="2"/>
  <c r="C120" i="2"/>
  <c r="D355" i="2"/>
  <c r="C355" i="2"/>
  <c r="D375" i="2"/>
  <c r="C375" i="2"/>
  <c r="D502" i="2"/>
  <c r="C502" i="2"/>
  <c r="D3" i="2"/>
  <c r="C3" i="2"/>
  <c r="D339" i="2"/>
  <c r="C339" i="2"/>
  <c r="D261" i="2"/>
  <c r="C261" i="2"/>
  <c r="D237" i="2"/>
  <c r="C237" i="2"/>
  <c r="D52" i="2"/>
  <c r="C52" i="2"/>
  <c r="D325" i="2"/>
  <c r="C325" i="2"/>
  <c r="D472" i="2"/>
  <c r="C472" i="2"/>
  <c r="D211" i="2"/>
  <c r="C211" i="2"/>
  <c r="D389" i="2"/>
  <c r="C389" i="2"/>
  <c r="D415" i="2"/>
  <c r="C415" i="2"/>
  <c r="D186" i="2"/>
  <c r="C186" i="2"/>
  <c r="D204" i="2"/>
  <c r="C204" i="2"/>
  <c r="D133" i="2"/>
  <c r="C133" i="2"/>
  <c r="D284" i="2"/>
  <c r="C284" i="2"/>
  <c r="D134" i="2"/>
  <c r="C134" i="2"/>
  <c r="D397" i="2"/>
  <c r="C397" i="2"/>
  <c r="D13" i="2"/>
  <c r="C13" i="2"/>
  <c r="D414" i="2"/>
  <c r="C414" i="2"/>
  <c r="D179" i="2"/>
  <c r="C179" i="2"/>
  <c r="D427" i="2"/>
  <c r="C427" i="2"/>
  <c r="D117" i="2"/>
  <c r="C117" i="2"/>
  <c r="D484" i="2"/>
  <c r="C484" i="2"/>
  <c r="D506" i="2"/>
  <c r="C506" i="2"/>
  <c r="D36" i="2"/>
  <c r="C36" i="2"/>
  <c r="D401" i="2"/>
  <c r="C401" i="2"/>
  <c r="D228" i="2"/>
  <c r="C228" i="2"/>
  <c r="D226" i="2"/>
  <c r="C226" i="2"/>
  <c r="D262" i="2"/>
  <c r="C262" i="2"/>
  <c r="D44" i="2"/>
  <c r="C44" i="2"/>
  <c r="D491" i="2"/>
  <c r="C491" i="2"/>
  <c r="D188" i="2"/>
  <c r="C188" i="2"/>
  <c r="D482" i="2"/>
  <c r="C482" i="2"/>
  <c r="D526" i="2"/>
  <c r="C526" i="2"/>
  <c r="D465" i="2"/>
  <c r="C465" i="2"/>
  <c r="D523" i="2"/>
  <c r="C523" i="2"/>
  <c r="D111" i="2"/>
  <c r="C111" i="2"/>
  <c r="D373" i="2"/>
  <c r="C373" i="2"/>
  <c r="D442" i="2"/>
  <c r="C442" i="2"/>
  <c r="D452" i="2"/>
  <c r="C452" i="2"/>
  <c r="D277" i="2"/>
  <c r="C277" i="2"/>
  <c r="D316" i="2"/>
  <c r="C316" i="2"/>
  <c r="D67" i="2"/>
  <c r="C67" i="2"/>
  <c r="D497" i="2"/>
  <c r="C497" i="2"/>
  <c r="D110" i="2"/>
  <c r="C110" i="2"/>
  <c r="D47" i="2"/>
  <c r="C47" i="2"/>
  <c r="D20" i="2"/>
  <c r="C20" i="2"/>
  <c r="D4" i="2"/>
  <c r="C4" i="2"/>
  <c r="D402" i="2"/>
  <c r="C402" i="2"/>
  <c r="D138" i="2"/>
  <c r="C138" i="2"/>
  <c r="D199" i="2"/>
  <c r="C199" i="2"/>
  <c r="D509" i="2"/>
  <c r="C509" i="2"/>
  <c r="D158" i="2"/>
  <c r="C158" i="2"/>
  <c r="D79" i="2"/>
  <c r="C79" i="2"/>
  <c r="D487" i="2"/>
  <c r="C487" i="2"/>
  <c r="D416" i="2"/>
  <c r="C416" i="2"/>
  <c r="D43" i="2"/>
  <c r="C43" i="2"/>
  <c r="D420" i="2"/>
  <c r="C420" i="2"/>
  <c r="D379" i="2"/>
  <c r="C379" i="2"/>
  <c r="D42" i="2"/>
  <c r="C42" i="2"/>
  <c r="D510" i="2"/>
  <c r="C510" i="2"/>
  <c r="D89" i="2"/>
  <c r="C89" i="2"/>
  <c r="D310" i="2"/>
  <c r="C310" i="2"/>
  <c r="D463" i="2"/>
  <c r="C463" i="2"/>
  <c r="D380" i="2"/>
  <c r="C380" i="2"/>
  <c r="D146" i="2"/>
  <c r="C146" i="2"/>
  <c r="D321" i="2"/>
  <c r="C321" i="2"/>
  <c r="D514" i="2"/>
  <c r="C514" i="2"/>
  <c r="D446" i="2"/>
  <c r="C446" i="2"/>
  <c r="D193" i="2"/>
  <c r="C193" i="2"/>
  <c r="D337" i="2"/>
  <c r="C337" i="2"/>
  <c r="D147" i="2"/>
  <c r="C147" i="2"/>
  <c r="D19" i="2"/>
  <c r="C19" i="2"/>
  <c r="D426" i="2"/>
  <c r="C426" i="2"/>
  <c r="D175" i="2"/>
  <c r="C175" i="2"/>
  <c r="D71" i="2"/>
  <c r="C71" i="2"/>
  <c r="D9" i="2"/>
  <c r="C9" i="2"/>
  <c r="D41" i="2"/>
  <c r="C41" i="2"/>
  <c r="D245" i="2"/>
  <c r="C245" i="2"/>
  <c r="D319" i="2"/>
  <c r="C319" i="2"/>
  <c r="D25" i="2"/>
  <c r="C25" i="2"/>
  <c r="D14" i="2"/>
  <c r="C14" i="2"/>
  <c r="D441" i="2"/>
  <c r="C441" i="2"/>
  <c r="D352" i="2"/>
  <c r="C352" i="2"/>
  <c r="D285" i="2"/>
  <c r="C285" i="2"/>
  <c r="D78" i="2"/>
  <c r="C78" i="2"/>
  <c r="D462" i="2"/>
  <c r="C462" i="2"/>
  <c r="D40" i="2"/>
  <c r="C40" i="2"/>
  <c r="D290" i="2"/>
  <c r="C290" i="2"/>
  <c r="D350" i="2"/>
  <c r="C350" i="2"/>
  <c r="D399" i="2"/>
  <c r="C399" i="2"/>
  <c r="D51" i="2"/>
  <c r="C51" i="2"/>
  <c r="D272" i="2"/>
  <c r="C272" i="2"/>
  <c r="D50" i="2"/>
  <c r="C50" i="2"/>
  <c r="D152" i="2"/>
  <c r="C152" i="2"/>
  <c r="D207" i="2"/>
  <c r="C207" i="2"/>
  <c r="D480" i="2"/>
  <c r="C480" i="2"/>
  <c r="D66" i="2"/>
  <c r="C66" i="2"/>
  <c r="D174" i="2"/>
  <c r="C174" i="2"/>
  <c r="D187" i="2"/>
  <c r="C187" i="2"/>
  <c r="D23" i="2"/>
  <c r="C23" i="2"/>
  <c r="D275" i="2"/>
  <c r="C275" i="2"/>
  <c r="D384" i="2"/>
  <c r="C384" i="2"/>
  <c r="D267" i="2"/>
  <c r="C267" i="2"/>
  <c r="D326" i="2"/>
  <c r="C326" i="2"/>
  <c r="D270" i="2"/>
  <c r="C270" i="2"/>
  <c r="D279" i="2"/>
  <c r="C279" i="2"/>
  <c r="D330" i="2"/>
  <c r="C330" i="2"/>
  <c r="D282" i="2"/>
  <c r="C282" i="2"/>
  <c r="D297" i="2"/>
  <c r="C297" i="2"/>
  <c r="D454" i="2"/>
  <c r="C454" i="2"/>
  <c r="D218" i="2"/>
  <c r="C218" i="2"/>
  <c r="D280" i="2"/>
  <c r="C280" i="2"/>
  <c r="D488" i="2"/>
  <c r="C488" i="2"/>
  <c r="D377" i="2"/>
  <c r="C377" i="2"/>
  <c r="D244" i="2"/>
  <c r="C244" i="2"/>
  <c r="D109" i="2"/>
  <c r="C109" i="2"/>
  <c r="D432" i="2"/>
  <c r="C432" i="2"/>
  <c r="D39" i="2"/>
  <c r="C39" i="2"/>
  <c r="D76" i="2"/>
  <c r="C76" i="2"/>
  <c r="D192" i="2"/>
  <c r="C192" i="2"/>
  <c r="D191" i="2"/>
  <c r="C191" i="2"/>
  <c r="D243" i="2"/>
  <c r="C243" i="2"/>
  <c r="D12" i="2"/>
  <c r="C12" i="2"/>
  <c r="D137" i="2"/>
  <c r="C137" i="2"/>
  <c r="D77" i="2"/>
  <c r="C77" i="2"/>
  <c r="D407" i="2"/>
  <c r="C407" i="2"/>
  <c r="D496" i="2"/>
  <c r="C496" i="2"/>
  <c r="D278" i="2"/>
  <c r="C278" i="2"/>
  <c r="D165" i="2"/>
  <c r="C165" i="2"/>
  <c r="D30" i="2"/>
  <c r="C30" i="2"/>
  <c r="D332" i="2"/>
  <c r="C332" i="2"/>
  <c r="D119" i="2"/>
  <c r="C119" i="2"/>
  <c r="D334" i="2"/>
  <c r="C334" i="2"/>
  <c r="D448" i="2"/>
  <c r="C448" i="2"/>
  <c r="D8" i="2"/>
  <c r="C8" i="2"/>
  <c r="D151" i="2"/>
  <c r="C151" i="2"/>
  <c r="D88" i="2"/>
  <c r="C88" i="2"/>
  <c r="D296" i="2"/>
  <c r="C296" i="2"/>
  <c r="D233" i="2"/>
  <c r="C233" i="2"/>
  <c r="D311" i="2"/>
  <c r="C311" i="2"/>
  <c r="D65" i="2"/>
  <c r="C65" i="2"/>
  <c r="D173" i="2"/>
  <c r="C173" i="2"/>
  <c r="D403" i="2"/>
  <c r="C403" i="2"/>
  <c r="D435" i="2"/>
  <c r="C435" i="2"/>
  <c r="D24" i="2"/>
  <c r="C24" i="2"/>
  <c r="D392" i="2"/>
  <c r="C392" i="2"/>
  <c r="D354" i="2"/>
  <c r="C354" i="2"/>
  <c r="D328" i="2"/>
  <c r="C328" i="2"/>
  <c r="D136" i="2"/>
  <c r="C136" i="2"/>
  <c r="D17" i="2"/>
  <c r="C17" i="2"/>
  <c r="D405" i="2"/>
  <c r="C405" i="2"/>
  <c r="D64" i="2"/>
  <c r="C64" i="2"/>
  <c r="D164" i="2"/>
  <c r="C164" i="2"/>
  <c r="D338" i="2"/>
  <c r="C338" i="2"/>
  <c r="D394" i="2"/>
  <c r="C394" i="2"/>
  <c r="D347" i="2"/>
  <c r="C347" i="2"/>
  <c r="D516" i="2"/>
  <c r="C516" i="2"/>
  <c r="D34" i="2"/>
  <c r="C34" i="2"/>
  <c r="D230" i="2"/>
  <c r="C230" i="2"/>
  <c r="D419" i="2"/>
  <c r="C419" i="2"/>
  <c r="D235" i="2"/>
  <c r="C235" i="2"/>
  <c r="D451" i="2"/>
  <c r="C451" i="2"/>
  <c r="D250" i="2"/>
  <c r="C250" i="2"/>
  <c r="D87" i="2"/>
  <c r="C87" i="2"/>
  <c r="D292" i="2"/>
  <c r="C292" i="2"/>
  <c r="D333" i="2"/>
  <c r="C333" i="2"/>
  <c r="D430" i="2"/>
  <c r="C430" i="2"/>
  <c r="D450" i="2"/>
  <c r="C450" i="2"/>
  <c r="D29" i="2"/>
  <c r="C29" i="2"/>
  <c r="D252" i="2"/>
  <c r="C252" i="2"/>
  <c r="D376" i="2"/>
  <c r="C376" i="2"/>
  <c r="D200" i="2"/>
  <c r="C200" i="2"/>
  <c r="D118" i="2"/>
  <c r="C118" i="2"/>
  <c r="D6" i="2"/>
  <c r="C6" i="2"/>
  <c r="D344" i="2"/>
  <c r="C344" i="2"/>
  <c r="D418" i="2"/>
  <c r="C418" i="2"/>
  <c r="D217" i="2"/>
  <c r="C217" i="2"/>
  <c r="D372" i="2"/>
  <c r="C372" i="2"/>
  <c r="D150" i="2"/>
  <c r="C150" i="2"/>
  <c r="D115" i="2"/>
  <c r="C115" i="2"/>
  <c r="D521" i="2"/>
  <c r="C521" i="2"/>
  <c r="D507" i="2"/>
  <c r="C507" i="2"/>
  <c r="D185" i="2"/>
  <c r="C185" i="2"/>
  <c r="D511" i="2"/>
  <c r="C511" i="2"/>
  <c r="D295" i="2"/>
  <c r="C295" i="2"/>
  <c r="D417" i="2"/>
  <c r="C417" i="2"/>
  <c r="D240" i="2"/>
  <c r="C240" i="2"/>
  <c r="D349" i="2"/>
  <c r="C349" i="2"/>
  <c r="D471" i="2"/>
  <c r="C471" i="2"/>
  <c r="D503" i="2"/>
  <c r="C503" i="2"/>
  <c r="D236" i="2"/>
  <c r="C236" i="2"/>
  <c r="D370" i="2"/>
  <c r="C370" i="2"/>
  <c r="D288" i="2"/>
  <c r="C288" i="2"/>
  <c r="D216" i="2"/>
  <c r="C216" i="2"/>
  <c r="D55" i="2"/>
  <c r="C55" i="2"/>
  <c r="D184" i="2"/>
  <c r="C184" i="2"/>
  <c r="D255" i="2"/>
  <c r="C255" i="2"/>
  <c r="D190" i="2"/>
  <c r="C190" i="2"/>
  <c r="D105" i="2"/>
  <c r="C105" i="2"/>
  <c r="D70" i="2"/>
  <c r="C70" i="2"/>
  <c r="D135" i="2"/>
  <c r="C135" i="2"/>
  <c r="D520" i="2"/>
  <c r="C520" i="2"/>
  <c r="D99" i="2"/>
  <c r="C99" i="2"/>
  <c r="D477" i="2"/>
  <c r="C477" i="2"/>
  <c r="D447" i="2"/>
  <c r="C447" i="2"/>
  <c r="D439" i="2"/>
  <c r="C439" i="2"/>
  <c r="D63" i="2"/>
  <c r="C63" i="2"/>
  <c r="D242" i="2"/>
  <c r="C242" i="2"/>
  <c r="D431" i="2"/>
  <c r="C431" i="2"/>
  <c r="D28" i="2"/>
  <c r="C28" i="2"/>
  <c r="D508" i="2"/>
  <c r="C508" i="2"/>
  <c r="D353" i="2"/>
  <c r="C353" i="2"/>
  <c r="D371" i="2"/>
  <c r="C371" i="2"/>
  <c r="D253" i="2"/>
  <c r="C253" i="2"/>
  <c r="D515" i="2"/>
  <c r="C515" i="2"/>
  <c r="D412" i="2"/>
  <c r="C412" i="2"/>
  <c r="D27" i="2"/>
  <c r="C27" i="2"/>
  <c r="D499" i="2"/>
  <c r="C499" i="2"/>
  <c r="D386" i="2"/>
  <c r="C386" i="2"/>
  <c r="D519" i="2"/>
  <c r="C519" i="2"/>
  <c r="D108" i="2"/>
  <c r="C108" i="2"/>
  <c r="D440" i="2"/>
  <c r="C440" i="2"/>
  <c r="D98" i="2"/>
  <c r="C98" i="2"/>
  <c r="D518" i="2"/>
  <c r="C518" i="2"/>
  <c r="D86" i="2"/>
  <c r="C86" i="2"/>
  <c r="D231" i="2"/>
  <c r="C231" i="2"/>
  <c r="D269" i="2"/>
  <c r="C269" i="2"/>
  <c r="D368" i="2"/>
  <c r="C368" i="2"/>
  <c r="D498" i="2"/>
  <c r="C498" i="2"/>
  <c r="D38" i="2"/>
  <c r="C38" i="2"/>
  <c r="D225" i="2"/>
  <c r="C225" i="2"/>
  <c r="D149" i="2"/>
  <c r="C149" i="2"/>
  <c r="D436" i="2"/>
  <c r="C436" i="2"/>
  <c r="D466" i="2"/>
  <c r="C466" i="2"/>
  <c r="D212" i="2"/>
  <c r="C212" i="2"/>
  <c r="D331" i="2"/>
  <c r="C331" i="2"/>
  <c r="D69" i="2"/>
  <c r="C69" i="2"/>
  <c r="D483" i="2"/>
  <c r="C483" i="2"/>
  <c r="D163" i="2"/>
  <c r="C163" i="2"/>
  <c r="D256" i="2"/>
  <c r="C256" i="2"/>
  <c r="D206" i="2"/>
  <c r="C206" i="2"/>
  <c r="D294" i="2"/>
  <c r="C294" i="2"/>
  <c r="D263" i="2"/>
  <c r="C263" i="2"/>
  <c r="D479" i="2"/>
  <c r="C479" i="2"/>
  <c r="D172" i="2"/>
  <c r="C172" i="2"/>
  <c r="D385" i="2"/>
  <c r="C385" i="2"/>
  <c r="D513" i="2"/>
  <c r="C513" i="2"/>
  <c r="D293" i="2"/>
  <c r="C293" i="2"/>
  <c r="D443" i="2"/>
  <c r="C443" i="2"/>
  <c r="D517" i="2"/>
  <c r="C517" i="2"/>
  <c r="B517" i="2"/>
  <c r="F517" i="2" s="1"/>
  <c r="B443" i="2"/>
  <c r="F443" i="2" s="1"/>
  <c r="B293" i="2"/>
  <c r="F293" i="2" s="1"/>
  <c r="B513" i="2"/>
  <c r="F513" i="2" s="1"/>
  <c r="B385" i="2"/>
  <c r="G385" i="2" s="1"/>
  <c r="B172" i="2"/>
  <c r="F172" i="2" s="1"/>
  <c r="B479" i="2"/>
  <c r="E479" i="2" s="1"/>
  <c r="B263" i="2"/>
  <c r="E263" i="2" s="1"/>
  <c r="B294" i="2"/>
  <c r="G294" i="2" s="1"/>
  <c r="B206" i="2"/>
  <c r="F206" i="2" s="1"/>
  <c r="B256" i="2"/>
  <c r="E256" i="2" s="1"/>
  <c r="B163" i="2"/>
  <c r="G163" i="2" s="1"/>
  <c r="B483" i="2"/>
  <c r="G483" i="2" s="1"/>
  <c r="B69" i="2"/>
  <c r="F69" i="2" s="1"/>
  <c r="B331" i="2"/>
  <c r="E331" i="2" s="1"/>
  <c r="B212" i="2"/>
  <c r="B466" i="2"/>
  <c r="G466" i="2" s="1"/>
  <c r="B436" i="2"/>
  <c r="F436" i="2" s="1"/>
  <c r="B149" i="2"/>
  <c r="F149" i="2" s="1"/>
  <c r="B225" i="2"/>
  <c r="F225" i="2" s="1"/>
  <c r="B38" i="2"/>
  <c r="G38" i="2" s="1"/>
  <c r="B498" i="2"/>
  <c r="F498" i="2" s="1"/>
  <c r="B368" i="2"/>
  <c r="E368" i="2" s="1"/>
  <c r="B269" i="2"/>
  <c r="E269" i="2" s="1"/>
  <c r="B231" i="2"/>
  <c r="G231" i="2" s="1"/>
  <c r="B86" i="2"/>
  <c r="F86" i="2" s="1"/>
  <c r="B518" i="2"/>
  <c r="E518" i="2" s="1"/>
  <c r="B98" i="2"/>
  <c r="G98" i="2" s="1"/>
  <c r="B440" i="2"/>
  <c r="G440" i="2" s="1"/>
  <c r="B108" i="2"/>
  <c r="F108" i="2" s="1"/>
  <c r="B519" i="2"/>
  <c r="E519" i="2" s="1"/>
  <c r="B386" i="2"/>
  <c r="B499" i="2"/>
  <c r="G499" i="2" s="1"/>
  <c r="B27" i="2"/>
  <c r="F27" i="2" s="1"/>
  <c r="B412" i="2"/>
  <c r="F412" i="2" s="1"/>
  <c r="B515" i="2"/>
  <c r="F515" i="2" s="1"/>
  <c r="B253" i="2"/>
  <c r="G253" i="2" s="1"/>
  <c r="B371" i="2"/>
  <c r="F371" i="2" s="1"/>
  <c r="B353" i="2"/>
  <c r="E353" i="2" s="1"/>
  <c r="B508" i="2"/>
  <c r="E508" i="2" s="1"/>
  <c r="B28" i="2"/>
  <c r="G28" i="2" s="1"/>
  <c r="B431" i="2"/>
  <c r="F431" i="2" s="1"/>
  <c r="B242" i="2"/>
  <c r="E242" i="2" s="1"/>
  <c r="B63" i="2"/>
  <c r="G63" i="2" s="1"/>
  <c r="B439" i="2"/>
  <c r="G439" i="2" s="1"/>
  <c r="B447" i="2"/>
  <c r="F447" i="2" s="1"/>
  <c r="B477" i="2"/>
  <c r="E477" i="2" s="1"/>
  <c r="B99" i="2"/>
  <c r="B520" i="2"/>
  <c r="G520" i="2" s="1"/>
  <c r="B135" i="2"/>
  <c r="F135" i="2" s="1"/>
  <c r="B70" i="2"/>
  <c r="B105" i="2"/>
  <c r="B190" i="2"/>
  <c r="G190" i="2" s="1"/>
  <c r="B255" i="2"/>
  <c r="F255" i="2" s="1"/>
  <c r="B184" i="2"/>
  <c r="F184" i="2" s="1"/>
  <c r="B55" i="2"/>
  <c r="F55" i="2" s="1"/>
  <c r="B216" i="2"/>
  <c r="G216" i="2" s="1"/>
  <c r="B288" i="2"/>
  <c r="F288" i="2" s="1"/>
  <c r="B370" i="2"/>
  <c r="B236" i="2"/>
  <c r="G236" i="2" s="1"/>
  <c r="B503" i="2"/>
  <c r="G503" i="2" s="1"/>
  <c r="B471" i="2"/>
  <c r="F471" i="2" s="1"/>
  <c r="B349" i="2"/>
  <c r="E349" i="2" s="1"/>
  <c r="B240" i="2"/>
  <c r="B417" i="2"/>
  <c r="G417" i="2" s="1"/>
  <c r="B295" i="2"/>
  <c r="F295" i="2" s="1"/>
  <c r="B511" i="2"/>
  <c r="B185" i="2"/>
  <c r="B507" i="2"/>
  <c r="G507" i="2" s="1"/>
  <c r="B521" i="2"/>
  <c r="F521" i="2" s="1"/>
  <c r="B115" i="2"/>
  <c r="B150" i="2"/>
  <c r="B372" i="2"/>
  <c r="G372" i="2" s="1"/>
  <c r="B217" i="2"/>
  <c r="F217" i="2" s="1"/>
  <c r="B418" i="2"/>
  <c r="B344" i="2"/>
  <c r="G344" i="2" s="1"/>
  <c r="B6" i="2"/>
  <c r="G6" i="2" s="1"/>
  <c r="B118" i="2"/>
  <c r="F118" i="2" s="1"/>
  <c r="B200" i="2"/>
  <c r="E200" i="2" s="1"/>
  <c r="B376" i="2"/>
  <c r="B252" i="2"/>
  <c r="G252" i="2" s="1"/>
  <c r="B29" i="2"/>
  <c r="F29" i="2" s="1"/>
  <c r="B450" i="2"/>
  <c r="B430" i="2"/>
  <c r="B333" i="2"/>
  <c r="G333" i="2" s="1"/>
  <c r="B292" i="2"/>
  <c r="F292" i="2" s="1"/>
  <c r="B87" i="2"/>
  <c r="F87" i="2" s="1"/>
  <c r="B250" i="2"/>
  <c r="B451" i="2"/>
  <c r="G451" i="2" s="1"/>
  <c r="B235" i="2"/>
  <c r="F235" i="2" s="1"/>
  <c r="B419" i="2"/>
  <c r="B230" i="2"/>
  <c r="G230" i="2" s="1"/>
  <c r="B34" i="2"/>
  <c r="G34" i="2" s="1"/>
  <c r="B516" i="2"/>
  <c r="F516" i="2" s="1"/>
  <c r="B347" i="2"/>
  <c r="E347" i="2" s="1"/>
  <c r="B394" i="2"/>
  <c r="B338" i="2"/>
  <c r="G338" i="2" s="1"/>
  <c r="B164" i="2"/>
  <c r="F164" i="2" s="1"/>
  <c r="B64" i="2"/>
  <c r="B405" i="2"/>
  <c r="B17" i="2"/>
  <c r="G17" i="2" s="1"/>
  <c r="B136" i="2"/>
  <c r="F136" i="2" s="1"/>
  <c r="B328" i="2"/>
  <c r="F328" i="2" s="1"/>
  <c r="B354" i="2"/>
  <c r="F354" i="2" s="1"/>
  <c r="B392" i="2"/>
  <c r="G392" i="2" s="1"/>
  <c r="B24" i="2"/>
  <c r="F24" i="2" s="1"/>
  <c r="B435" i="2"/>
  <c r="B403" i="2"/>
  <c r="G403" i="2" s="1"/>
  <c r="B173" i="2"/>
  <c r="G173" i="2" s="1"/>
  <c r="B65" i="2"/>
  <c r="F65" i="2" s="1"/>
  <c r="B311" i="2"/>
  <c r="E311" i="2" s="1"/>
  <c r="B233" i="2"/>
  <c r="B296" i="2"/>
  <c r="G296" i="2" s="1"/>
  <c r="B88" i="2"/>
  <c r="F88" i="2" s="1"/>
  <c r="B151" i="2"/>
  <c r="B8" i="2"/>
  <c r="B448" i="2"/>
  <c r="G448" i="2" s="1"/>
  <c r="B334" i="2"/>
  <c r="F334" i="2" s="1"/>
  <c r="B119" i="2"/>
  <c r="F119" i="2" s="1"/>
  <c r="B332" i="2"/>
  <c r="F332" i="2" s="1"/>
  <c r="B30" i="2"/>
  <c r="G30" i="2" s="1"/>
  <c r="B165" i="2"/>
  <c r="F165" i="2" s="1"/>
  <c r="B278" i="2"/>
  <c r="B496" i="2"/>
  <c r="G496" i="2" s="1"/>
  <c r="B407" i="2"/>
  <c r="G407" i="2" s="1"/>
  <c r="B77" i="2"/>
  <c r="F77" i="2" s="1"/>
  <c r="B137" i="2"/>
  <c r="E137" i="2" s="1"/>
  <c r="B12" i="2"/>
  <c r="B243" i="2"/>
  <c r="G243" i="2" s="1"/>
  <c r="B191" i="2"/>
  <c r="F191" i="2" s="1"/>
  <c r="B192" i="2"/>
  <c r="B76" i="2"/>
  <c r="B39" i="2"/>
  <c r="G39" i="2" s="1"/>
  <c r="B432" i="2"/>
  <c r="F432" i="2" s="1"/>
  <c r="B109" i="2"/>
  <c r="B244" i="2"/>
  <c r="B377" i="2"/>
  <c r="G377" i="2" s="1"/>
  <c r="B488" i="2"/>
  <c r="F488" i="2" s="1"/>
  <c r="B280" i="2"/>
  <c r="B218" i="2"/>
  <c r="G218" i="2" s="1"/>
  <c r="B454" i="2"/>
  <c r="G454" i="2" s="1"/>
  <c r="B297" i="2"/>
  <c r="F297" i="2" s="1"/>
  <c r="B282" i="2"/>
  <c r="E282" i="2" s="1"/>
  <c r="B330" i="2"/>
  <c r="B279" i="2"/>
  <c r="G279" i="2" s="1"/>
  <c r="B270" i="2"/>
  <c r="F270" i="2" s="1"/>
  <c r="B326" i="2"/>
  <c r="B267" i="2"/>
  <c r="B384" i="2"/>
  <c r="G384" i="2" s="1"/>
  <c r="B275" i="2"/>
  <c r="F275" i="2" s="1"/>
  <c r="B23" i="2"/>
  <c r="F23" i="2" s="1"/>
  <c r="B187" i="2"/>
  <c r="B174" i="2"/>
  <c r="G174" i="2" s="1"/>
  <c r="B66" i="2"/>
  <c r="F66" i="2" s="1"/>
  <c r="B480" i="2"/>
  <c r="B207" i="2"/>
  <c r="G207" i="2" s="1"/>
  <c r="B152" i="2"/>
  <c r="G152" i="2" s="1"/>
  <c r="B50" i="2"/>
  <c r="F50" i="2" s="1"/>
  <c r="B272" i="2"/>
  <c r="E272" i="2" s="1"/>
  <c r="B51" i="2"/>
  <c r="B399" i="2"/>
  <c r="G399" i="2" s="1"/>
  <c r="B350" i="2"/>
  <c r="F350" i="2" s="1"/>
  <c r="B290" i="2"/>
  <c r="B40" i="2"/>
  <c r="B462" i="2"/>
  <c r="G462" i="2" s="1"/>
  <c r="B78" i="2"/>
  <c r="F78" i="2" s="1"/>
  <c r="B285" i="2"/>
  <c r="F285" i="2" s="1"/>
  <c r="B352" i="2"/>
  <c r="F352" i="2" s="1"/>
  <c r="B441" i="2"/>
  <c r="G441" i="2" s="1"/>
  <c r="B14" i="2"/>
  <c r="F14" i="2" s="1"/>
  <c r="B25" i="2"/>
  <c r="B319" i="2"/>
  <c r="G319" i="2" s="1"/>
  <c r="B245" i="2"/>
  <c r="G245" i="2" s="1"/>
  <c r="B41" i="2"/>
  <c r="F41" i="2" s="1"/>
  <c r="B9" i="2"/>
  <c r="E9" i="2" s="1"/>
  <c r="B71" i="2"/>
  <c r="B175" i="2"/>
  <c r="G175" i="2" s="1"/>
  <c r="B426" i="2"/>
  <c r="F426" i="2" s="1"/>
  <c r="B19" i="2"/>
  <c r="B147" i="2"/>
  <c r="B337" i="2"/>
  <c r="G337" i="2" s="1"/>
  <c r="B193" i="2"/>
  <c r="F193" i="2" s="1"/>
  <c r="B446" i="2"/>
  <c r="F446" i="2" s="1"/>
  <c r="B514" i="2"/>
  <c r="F514" i="2" s="1"/>
  <c r="B321" i="2"/>
  <c r="G321" i="2" s="1"/>
  <c r="B146" i="2"/>
  <c r="F146" i="2" s="1"/>
  <c r="B380" i="2"/>
  <c r="B463" i="2"/>
  <c r="G463" i="2" s="1"/>
  <c r="B310" i="2"/>
  <c r="G310" i="2" s="1"/>
  <c r="B89" i="2"/>
  <c r="F89" i="2" s="1"/>
  <c r="B510" i="2"/>
  <c r="E510" i="2" s="1"/>
  <c r="B42" i="2"/>
  <c r="B379" i="2"/>
  <c r="G379" i="2" s="1"/>
  <c r="B420" i="2"/>
  <c r="F420" i="2" s="1"/>
  <c r="B43" i="2"/>
  <c r="B416" i="2"/>
  <c r="B487" i="2"/>
  <c r="G487" i="2" s="1"/>
  <c r="B79" i="2"/>
  <c r="F79" i="2" s="1"/>
  <c r="B158" i="2"/>
  <c r="B509" i="2"/>
  <c r="F509" i="2" s="1"/>
  <c r="B199" i="2"/>
  <c r="G199" i="2" s="1"/>
  <c r="B138" i="2"/>
  <c r="F138" i="2" s="1"/>
  <c r="B402" i="2"/>
  <c r="B4" i="2"/>
  <c r="G4" i="2" s="1"/>
  <c r="B20" i="2"/>
  <c r="G20" i="2" s="1"/>
  <c r="B47" i="2"/>
  <c r="F47" i="2" s="1"/>
  <c r="B110" i="2"/>
  <c r="E110" i="2" s="1"/>
  <c r="B497" i="2"/>
  <c r="B67" i="2"/>
  <c r="G67" i="2" s="1"/>
  <c r="B316" i="2"/>
  <c r="F316" i="2" s="1"/>
  <c r="B277" i="2"/>
  <c r="B452" i="2"/>
  <c r="B442" i="2"/>
  <c r="G442" i="2" s="1"/>
  <c r="B373" i="2"/>
  <c r="F373" i="2" s="1"/>
  <c r="B111" i="2"/>
  <c r="F111" i="2" s="1"/>
  <c r="B523" i="2"/>
  <c r="B465" i="2"/>
  <c r="G465" i="2" s="1"/>
  <c r="B526" i="2"/>
  <c r="F526" i="2" s="1"/>
  <c r="B482" i="2"/>
  <c r="B188" i="2"/>
  <c r="G188" i="2" s="1"/>
  <c r="B491" i="2"/>
  <c r="G491" i="2" s="1"/>
  <c r="B44" i="2"/>
  <c r="F44" i="2" s="1"/>
  <c r="B262" i="2"/>
  <c r="E262" i="2" s="1"/>
  <c r="B226" i="2"/>
  <c r="B228" i="2"/>
  <c r="G228" i="2" s="1"/>
  <c r="B401" i="2"/>
  <c r="F401" i="2" s="1"/>
  <c r="B36" i="2"/>
  <c r="B506" i="2"/>
  <c r="B484" i="2"/>
  <c r="G484" i="2" s="1"/>
  <c r="B117" i="2"/>
  <c r="F117" i="2" s="1"/>
  <c r="B427" i="2"/>
  <c r="F427" i="2" s="1"/>
  <c r="B179" i="2"/>
  <c r="F179" i="2" s="1"/>
  <c r="B414" i="2"/>
  <c r="G414" i="2" s="1"/>
  <c r="B13" i="2"/>
  <c r="F13" i="2" s="1"/>
  <c r="B397" i="2"/>
  <c r="B134" i="2"/>
  <c r="G134" i="2" s="1"/>
  <c r="B284" i="2"/>
  <c r="G284" i="2" s="1"/>
  <c r="B133" i="2"/>
  <c r="F133" i="2" s="1"/>
  <c r="B204" i="2"/>
  <c r="E204" i="2" s="1"/>
  <c r="B186" i="2"/>
  <c r="B415" i="2"/>
  <c r="G415" i="2" s="1"/>
  <c r="B389" i="2"/>
  <c r="F389" i="2" s="1"/>
  <c r="B211" i="2"/>
  <c r="B472" i="2"/>
  <c r="B325" i="2"/>
  <c r="G325" i="2" s="1"/>
  <c r="B52" i="2"/>
  <c r="F52" i="2" s="1"/>
  <c r="B237" i="2"/>
  <c r="F237" i="2" s="1"/>
  <c r="B261" i="2"/>
  <c r="F261" i="2" s="1"/>
  <c r="B339" i="2"/>
  <c r="E339" i="2" s="1"/>
  <c r="B3" i="2"/>
  <c r="G3" i="2" s="1"/>
  <c r="B502" i="2"/>
  <c r="B375" i="2"/>
  <c r="B355" i="2"/>
  <c r="B120" i="2"/>
  <c r="F120" i="2" s="1"/>
  <c r="B481" i="2"/>
  <c r="G481" i="2" s="1"/>
  <c r="B390" i="2"/>
  <c r="G390" i="2" s="1"/>
  <c r="B232" i="2"/>
  <c r="B400" i="2"/>
  <c r="E400" i="2" s="1"/>
  <c r="B90" i="2"/>
  <c r="G90" i="2" s="1"/>
  <c r="B45" i="2"/>
  <c r="F45" i="2" s="1"/>
  <c r="B458" i="2"/>
  <c r="E458" i="2" s="1"/>
  <c r="B437" i="2"/>
  <c r="F437" i="2" s="1"/>
  <c r="B298" i="2"/>
  <c r="G298" i="2" s="1"/>
  <c r="B100" i="2"/>
  <c r="F100" i="2" s="1"/>
  <c r="B395" i="2"/>
  <c r="E395" i="2" s="1"/>
  <c r="B391" i="2"/>
  <c r="G391" i="2" s="1"/>
  <c r="B271" i="2"/>
  <c r="G271" i="2" s="1"/>
  <c r="B365" i="2"/>
  <c r="B289" i="2"/>
  <c r="B205" i="2"/>
  <c r="F205" i="2" s="1"/>
  <c r="B525" i="2"/>
  <c r="G525" i="2" s="1"/>
  <c r="B7" i="2"/>
  <c r="B299" i="2"/>
  <c r="B323" i="2"/>
  <c r="E323" i="2" s="1"/>
  <c r="B159" i="2"/>
  <c r="B342" i="2"/>
  <c r="B348" i="2"/>
  <c r="E348" i="2" s="1"/>
  <c r="B234" i="2"/>
  <c r="G234" i="2" s="1"/>
  <c r="B180" i="2"/>
  <c r="G180" i="2" s="1"/>
  <c r="B156" i="2"/>
  <c r="F156" i="2" s="1"/>
  <c r="B121" i="2"/>
  <c r="E121" i="2" s="1"/>
  <c r="B122" i="2"/>
  <c r="G122" i="2" s="1"/>
  <c r="B421" i="2"/>
  <c r="B473" i="2"/>
  <c r="E473" i="2" s="1"/>
  <c r="B382" i="2"/>
  <c r="F382" i="2" s="1"/>
  <c r="B287" i="2"/>
  <c r="F287" i="2" s="1"/>
  <c r="B201" i="2"/>
  <c r="G201" i="2" s="1"/>
  <c r="B123" i="2"/>
  <c r="B300" i="2"/>
  <c r="B18" i="2"/>
  <c r="E18" i="2" s="1"/>
  <c r="B343" i="2"/>
  <c r="G343" i="2" s="1"/>
  <c r="B274" i="2"/>
  <c r="F274" i="2" s="1"/>
  <c r="B181" i="2"/>
  <c r="E181" i="2" s="1"/>
  <c r="B346" i="2"/>
  <c r="G346" i="2" s="1"/>
  <c r="B160" i="2"/>
  <c r="G160" i="2" s="1"/>
  <c r="B246" i="2"/>
  <c r="F246" i="2" s="1"/>
  <c r="B398" i="2"/>
  <c r="E398" i="2" s="1"/>
  <c r="B317" i="2"/>
  <c r="G317" i="2" s="1"/>
  <c r="B461" i="2"/>
  <c r="B265" i="2"/>
  <c r="E265" i="2" s="1"/>
  <c r="B247" i="2"/>
  <c r="B194" i="2"/>
  <c r="F194" i="2" s="1"/>
  <c r="B301" i="2"/>
  <c r="G301" i="2" s="1"/>
  <c r="B145" i="2"/>
  <c r="G145" i="2" s="1"/>
  <c r="B494" i="2"/>
  <c r="G494" i="2" s="1"/>
  <c r="B474" i="2"/>
  <c r="E474" i="2" s="1"/>
  <c r="B116" i="2"/>
  <c r="G116" i="2" s="1"/>
  <c r="B166" i="2"/>
  <c r="F166" i="2" s="1"/>
  <c r="B467" i="2"/>
  <c r="E467" i="2" s="1"/>
  <c r="B258" i="2"/>
  <c r="E258" i="2" s="1"/>
  <c r="B48" i="2"/>
  <c r="G48" i="2" s="1"/>
  <c r="B35" i="2"/>
  <c r="F35" i="2" s="1"/>
  <c r="B153" i="2"/>
  <c r="E153" i="2" s="1"/>
  <c r="B210" i="2"/>
  <c r="G210" i="2" s="1"/>
  <c r="B434" i="2"/>
  <c r="G434" i="2" s="1"/>
  <c r="B68" i="2"/>
  <c r="B345" i="2"/>
  <c r="B276" i="2"/>
  <c r="F276" i="2" s="1"/>
  <c r="B283" i="2"/>
  <c r="G283" i="2" s="1"/>
  <c r="B492" i="2"/>
  <c r="G492" i="2" s="1"/>
  <c r="B356" i="2"/>
  <c r="B318" i="2"/>
  <c r="E318" i="2" s="1"/>
  <c r="B241" i="2"/>
  <c r="G241" i="2" s="1"/>
  <c r="B251" i="2"/>
  <c r="F251" i="2" s="1"/>
  <c r="B229" i="2"/>
  <c r="E229" i="2" s="1"/>
  <c r="B324" i="2"/>
  <c r="F324" i="2" s="1"/>
  <c r="B72" i="2"/>
  <c r="B161" i="2"/>
  <c r="B449" i="2"/>
  <c r="E449" i="2" s="1"/>
  <c r="B281" i="2"/>
  <c r="G281" i="2" s="1"/>
  <c r="B169" i="2"/>
  <c r="G169" i="2" s="1"/>
  <c r="B124" i="2"/>
  <c r="B167" i="2"/>
  <c r="B512" i="2"/>
  <c r="F512" i="2" s="1"/>
  <c r="B125" i="2"/>
  <c r="B248" i="2"/>
  <c r="B219" i="2"/>
  <c r="B329" i="2"/>
  <c r="E329" i="2" s="1"/>
  <c r="B220" i="2"/>
  <c r="G220" i="2" s="1"/>
  <c r="B341" i="2"/>
  <c r="F341" i="2" s="1"/>
  <c r="B73" i="2"/>
  <c r="E73" i="2" s="1"/>
  <c r="B475" i="2"/>
  <c r="G475" i="2" s="1"/>
  <c r="B37" i="2"/>
  <c r="B464" i="2"/>
  <c r="F464" i="2" s="1"/>
  <c r="B213" i="2"/>
  <c r="E213" i="2" s="1"/>
  <c r="B404" i="2"/>
  <c r="G404" i="2" s="1"/>
  <c r="B422" i="2"/>
  <c r="G422" i="2" s="1"/>
  <c r="B2" i="2"/>
  <c r="E2" i="2" s="1"/>
  <c r="B80" i="2"/>
  <c r="F80" i="2" s="1"/>
  <c r="B489" i="2"/>
  <c r="F489" i="2" s="1"/>
  <c r="B170" i="2"/>
  <c r="G170" i="2" s="1"/>
  <c r="B26" i="2"/>
  <c r="B357" i="2"/>
  <c r="B249" i="2"/>
  <c r="E249" i="2" s="1"/>
  <c r="B522" i="2"/>
  <c r="G522" i="2" s="1"/>
  <c r="B445" i="2"/>
  <c r="B91" i="2"/>
  <c r="E91" i="2" s="1"/>
  <c r="B168" i="2"/>
  <c r="G168" i="2" s="1"/>
  <c r="B126" i="2"/>
  <c r="B5" i="2"/>
  <c r="B291" i="2"/>
  <c r="E291" i="2" s="1"/>
  <c r="B157" i="2"/>
  <c r="G157" i="2" s="1"/>
  <c r="B490" i="2"/>
  <c r="G490" i="2" s="1"/>
  <c r="B112" i="2"/>
  <c r="E112" i="2" s="1"/>
  <c r="B139" i="2"/>
  <c r="B335" i="2"/>
  <c r="F335" i="2" s="1"/>
  <c r="B322" i="2"/>
  <c r="G322" i="2" s="1"/>
  <c r="B383" i="2"/>
  <c r="G383" i="2" s="1"/>
  <c r="B162" i="2"/>
  <c r="G162" i="2" s="1"/>
  <c r="B358" i="2"/>
  <c r="E358" i="2" s="1"/>
  <c r="B444" i="2"/>
  <c r="F444" i="2" s="1"/>
  <c r="B273" i="2"/>
  <c r="B31" i="2"/>
  <c r="E31" i="2" s="1"/>
  <c r="B107" i="2"/>
  <c r="E107" i="2" s="1"/>
  <c r="B195" i="2"/>
  <c r="B369" i="2"/>
  <c r="B302" i="2"/>
  <c r="B423" i="2"/>
  <c r="G423" i="2" s="1"/>
  <c r="B15" i="2"/>
  <c r="B221" i="2"/>
  <c r="B266" i="2"/>
  <c r="B359" i="2"/>
  <c r="F359" i="2" s="1"/>
  <c r="B438" i="2"/>
  <c r="G438" i="2" s="1"/>
  <c r="B257" i="2"/>
  <c r="G257" i="2" s="1"/>
  <c r="B101" i="2"/>
  <c r="B182" i="2"/>
  <c r="E182" i="2" s="1"/>
  <c r="B92" i="2"/>
  <c r="B360" i="2"/>
  <c r="F360" i="2" s="1"/>
  <c r="B409" i="2"/>
  <c r="E409" i="2" s="1"/>
  <c r="B303" i="2"/>
  <c r="F303" i="2" s="1"/>
  <c r="B53" i="2"/>
  <c r="G53" i="2" s="1"/>
  <c r="B486" i="2"/>
  <c r="F486" i="2" s="1"/>
  <c r="B524" i="2"/>
  <c r="E524" i="2" s="1"/>
  <c r="B32" i="2"/>
  <c r="G32" i="2" s="1"/>
  <c r="B361" i="2"/>
  <c r="G361" i="2" s="1"/>
  <c r="B433" i="2"/>
  <c r="B336" i="2"/>
  <c r="B374" i="2"/>
  <c r="F374" i="2" s="1"/>
  <c r="B362" i="2"/>
  <c r="G362" i="2" s="1"/>
  <c r="B56" i="2"/>
  <c r="B155" i="2"/>
  <c r="B102" i="2"/>
  <c r="E102" i="2" s="1"/>
  <c r="B478" i="2"/>
  <c r="F478" i="2" s="1"/>
  <c r="B93" i="2"/>
  <c r="B381" i="2"/>
  <c r="E381" i="2" s="1"/>
  <c r="B208" i="2"/>
  <c r="G208" i="2" s="1"/>
  <c r="B406" i="2"/>
  <c r="B183" i="2"/>
  <c r="F183" i="2" s="1"/>
  <c r="B127" i="2"/>
  <c r="E127" i="2" s="1"/>
  <c r="B238" i="2"/>
  <c r="G238" i="2" s="1"/>
  <c r="B148" i="2"/>
  <c r="B21" i="2"/>
  <c r="E21" i="2" s="1"/>
  <c r="B214" i="2"/>
  <c r="F214" i="2" s="1"/>
  <c r="B57" i="2"/>
  <c r="B103" i="2"/>
  <c r="F103" i="2" s="1"/>
  <c r="B128" i="2"/>
  <c r="F128" i="2" s="1"/>
  <c r="B501" i="2"/>
  <c r="F501" i="2" s="1"/>
  <c r="B196" i="2"/>
  <c r="B16" i="2"/>
  <c r="F16" i="2" s="1"/>
  <c r="B304" i="2"/>
  <c r="B81" i="2"/>
  <c r="B313" i="2"/>
  <c r="B129" i="2"/>
  <c r="E129" i="2" s="1"/>
  <c r="B340" i="2"/>
  <c r="F340" i="2" s="1"/>
  <c r="B189" i="2"/>
  <c r="F189" i="2" s="1"/>
  <c r="B239" i="2"/>
  <c r="B171" i="2"/>
  <c r="B82" i="2"/>
  <c r="G82" i="2" s="1"/>
  <c r="B505" i="2"/>
  <c r="F505" i="2" s="1"/>
  <c r="B387" i="2"/>
  <c r="B493" i="2"/>
  <c r="G493" i="2" s="1"/>
  <c r="B286" i="2"/>
  <c r="E286" i="2" s="1"/>
  <c r="B393" i="2"/>
  <c r="G393" i="2" s="1"/>
  <c r="B366" i="2"/>
  <c r="B485" i="2"/>
  <c r="G485" i="2" s="1"/>
  <c r="B305" i="2"/>
  <c r="B388" i="2"/>
  <c r="F388" i="2" s="1"/>
  <c r="B58" i="2"/>
  <c r="B59" i="2"/>
  <c r="B476" i="2"/>
  <c r="B130" i="2"/>
  <c r="B459" i="2"/>
  <c r="B410" i="2"/>
  <c r="G410" i="2" s="1"/>
  <c r="B424" i="2"/>
  <c r="B495" i="2"/>
  <c r="B94" i="2"/>
  <c r="B95" i="2"/>
  <c r="G95" i="2" s="1"/>
  <c r="B259" i="2"/>
  <c r="G259" i="2" s="1"/>
  <c r="B254" i="2"/>
  <c r="B227" i="2"/>
  <c r="B176" i="2"/>
  <c r="G176" i="2" s="1"/>
  <c r="B500" i="2"/>
  <c r="B222" i="2"/>
  <c r="B457" i="2"/>
  <c r="B60" i="2"/>
  <c r="G60" i="2" s="1"/>
  <c r="B177" i="2"/>
  <c r="E177" i="2" s="1"/>
  <c r="B429" i="2"/>
  <c r="G429" i="2" s="1"/>
  <c r="B306" i="2"/>
  <c r="B140" i="2"/>
  <c r="B367" i="2"/>
  <c r="B314" i="2"/>
  <c r="B460" i="2"/>
  <c r="B428" i="2"/>
  <c r="G428" i="2" s="1"/>
  <c r="B411" i="2"/>
  <c r="F411" i="2" s="1"/>
  <c r="B10" i="2"/>
  <c r="E10" i="2" s="1"/>
  <c r="B223" i="2"/>
  <c r="B264" i="2"/>
  <c r="G264" i="2" s="1"/>
  <c r="B96" i="2"/>
  <c r="B378" i="2"/>
  <c r="B470" i="2"/>
  <c r="B396" i="2"/>
  <c r="B83" i="2"/>
  <c r="B106" i="2"/>
  <c r="B268" i="2"/>
  <c r="B307" i="2"/>
  <c r="G307" i="2" s="1"/>
  <c r="B74" i="2"/>
  <c r="B202" i="2"/>
  <c r="B408" i="2"/>
  <c r="B315" i="2"/>
  <c r="G315" i="2" s="1"/>
  <c r="B469" i="2"/>
  <c r="G469" i="2" s="1"/>
  <c r="B11" i="2"/>
  <c r="B209" i="2"/>
  <c r="B141" i="2"/>
  <c r="G141" i="2" s="1"/>
  <c r="B203" i="2"/>
  <c r="B142" i="2"/>
  <c r="B178" i="2"/>
  <c r="B131" i="2"/>
  <c r="G131" i="2" s="1"/>
  <c r="B456" i="2"/>
  <c r="E456" i="2" s="1"/>
  <c r="B113" i="2"/>
  <c r="G113" i="2" s="1"/>
  <c r="B132" i="2"/>
  <c r="B154" i="2"/>
  <c r="B320" i="2"/>
  <c r="B84" i="2"/>
  <c r="B215" i="2"/>
  <c r="B224" i="2"/>
  <c r="G224" i="2" s="1"/>
  <c r="B143" i="2"/>
  <c r="F143" i="2" s="1"/>
  <c r="B312" i="2"/>
  <c r="E312" i="2" s="1"/>
  <c r="B363" i="2"/>
  <c r="B308" i="2"/>
  <c r="G308" i="2" s="1"/>
  <c r="B33" i="2"/>
  <c r="B260" i="2"/>
  <c r="B85" i="2"/>
  <c r="B453" i="2"/>
  <c r="B309" i="2"/>
  <c r="B468" i="2"/>
  <c r="B61" i="2"/>
  <c r="B504" i="2"/>
  <c r="G504" i="2" s="1"/>
  <c r="B104" i="2"/>
  <c r="B197" i="2"/>
  <c r="B97" i="2"/>
  <c r="B144" i="2"/>
  <c r="G144" i="2" s="1"/>
  <c r="B351" i="2"/>
  <c r="G351" i="2" s="1"/>
  <c r="B413" i="2"/>
  <c r="B455" i="2"/>
  <c r="B62" i="2"/>
  <c r="G62" i="2" s="1"/>
  <c r="B114" i="2"/>
  <c r="B54" i="2"/>
  <c r="B49" i="2"/>
  <c r="B198" i="2"/>
  <c r="G198" i="2" s="1"/>
  <c r="B425" i="2"/>
  <c r="E425" i="2" s="1"/>
  <c r="B75" i="2"/>
  <c r="G75" i="2" s="1"/>
  <c r="B46" i="2"/>
  <c r="B327" i="2"/>
  <c r="B527" i="2"/>
  <c r="B22" i="2"/>
  <c r="B364" i="2"/>
  <c r="U532" i="2" l="1"/>
  <c r="U531" i="2"/>
  <c r="U530" i="2"/>
  <c r="N536" i="2"/>
  <c r="N537" i="2"/>
  <c r="N535" i="2"/>
  <c r="N533" i="2"/>
  <c r="N534" i="2"/>
  <c r="N531" i="2"/>
  <c r="N532" i="2"/>
  <c r="N530" i="2"/>
  <c r="V527" i="2"/>
  <c r="V114" i="2"/>
  <c r="V425" i="2"/>
  <c r="V309" i="2"/>
  <c r="V320" i="2"/>
  <c r="V469" i="2"/>
  <c r="V96" i="2"/>
  <c r="V177" i="2"/>
  <c r="V424" i="2"/>
  <c r="V286" i="2"/>
  <c r="V340" i="2"/>
  <c r="V21" i="2"/>
  <c r="V56" i="2"/>
  <c r="V360" i="2"/>
  <c r="V369" i="2"/>
  <c r="V383" i="2"/>
  <c r="V445" i="2"/>
  <c r="V341" i="2"/>
  <c r="V161" i="2"/>
  <c r="V68" i="2"/>
  <c r="V145" i="2"/>
  <c r="V274" i="2"/>
  <c r="V156" i="2"/>
  <c r="V365" i="2"/>
  <c r="V390" i="2"/>
  <c r="V472" i="2"/>
  <c r="V179" i="2"/>
  <c r="V188" i="2"/>
  <c r="V497" i="2"/>
  <c r="V416" i="2"/>
  <c r="V514" i="2"/>
  <c r="V319" i="2"/>
  <c r="V51" i="2"/>
  <c r="V267" i="2"/>
  <c r="V244" i="2"/>
  <c r="V496" i="2"/>
  <c r="V8" i="2"/>
  <c r="V354" i="2"/>
  <c r="V250" i="2"/>
  <c r="V376" i="2"/>
  <c r="V240" i="2"/>
  <c r="V55" i="2"/>
  <c r="V63" i="2"/>
  <c r="V98" i="2"/>
  <c r="V225" i="2"/>
  <c r="V163" i="2"/>
  <c r="V327" i="2"/>
  <c r="V198" i="2"/>
  <c r="V62" i="2"/>
  <c r="V144" i="2"/>
  <c r="V504" i="2"/>
  <c r="V453" i="2"/>
  <c r="V308" i="2"/>
  <c r="V224" i="2"/>
  <c r="V154" i="2"/>
  <c r="V131" i="2"/>
  <c r="V141" i="2"/>
  <c r="V315" i="2"/>
  <c r="V307" i="2"/>
  <c r="V396" i="2"/>
  <c r="V264" i="2"/>
  <c r="V428" i="2"/>
  <c r="V140" i="2"/>
  <c r="V60" i="2"/>
  <c r="V176" i="2"/>
  <c r="V104" i="2"/>
  <c r="V33" i="2"/>
  <c r="V456" i="2"/>
  <c r="V74" i="2"/>
  <c r="V411" i="2"/>
  <c r="V500" i="2"/>
  <c r="V476" i="2"/>
  <c r="V82" i="2"/>
  <c r="V128" i="2"/>
  <c r="V93" i="2"/>
  <c r="V486" i="2"/>
  <c r="V221" i="2"/>
  <c r="V112" i="2"/>
  <c r="V26" i="2"/>
  <c r="V464" i="2"/>
  <c r="V124" i="2"/>
  <c r="V492" i="2"/>
  <c r="V166" i="2"/>
  <c r="V246" i="2"/>
  <c r="V473" i="2"/>
  <c r="V7" i="2"/>
  <c r="V45" i="2"/>
  <c r="V261" i="2"/>
  <c r="V134" i="2"/>
  <c r="V226" i="2"/>
  <c r="V452" i="2"/>
  <c r="V509" i="2"/>
  <c r="V463" i="2"/>
  <c r="V71" i="2"/>
  <c r="V40" i="2"/>
  <c r="V187" i="2"/>
  <c r="V218" i="2"/>
  <c r="V12" i="2"/>
  <c r="V233" i="2"/>
  <c r="V405" i="2"/>
  <c r="V230" i="2"/>
  <c r="V344" i="2"/>
  <c r="V185" i="2"/>
  <c r="V105" i="2"/>
  <c r="V508" i="2"/>
  <c r="V386" i="2"/>
  <c r="V269" i="2"/>
  <c r="V212" i="2"/>
  <c r="V351" i="2"/>
  <c r="V143" i="2"/>
  <c r="V203" i="2"/>
  <c r="V83" i="2"/>
  <c r="V367" i="2"/>
  <c r="V259" i="2"/>
  <c r="V305" i="2"/>
  <c r="V304" i="2"/>
  <c r="V183" i="2"/>
  <c r="V433" i="2"/>
  <c r="V257" i="2"/>
  <c r="V273" i="2"/>
  <c r="V5" i="2"/>
  <c r="V2" i="2"/>
  <c r="V248" i="2"/>
  <c r="V251" i="2"/>
  <c r="V35" i="2"/>
  <c r="V265" i="2"/>
  <c r="V123" i="2"/>
  <c r="V342" i="2"/>
  <c r="V100" i="2"/>
  <c r="V375" i="2"/>
  <c r="V186" i="2"/>
  <c r="V506" i="2"/>
  <c r="V523" i="2"/>
  <c r="V4" i="2"/>
  <c r="V42" i="2"/>
  <c r="V147" i="2"/>
  <c r="V352" i="2"/>
  <c r="V207" i="2"/>
  <c r="V330" i="2"/>
  <c r="V76" i="2"/>
  <c r="V332" i="2"/>
  <c r="V403" i="2"/>
  <c r="V394" i="2"/>
  <c r="V430" i="2"/>
  <c r="V150" i="2"/>
  <c r="V236" i="2"/>
  <c r="V99" i="2"/>
  <c r="V515" i="2"/>
  <c r="V263" i="2"/>
  <c r="V95" i="2"/>
  <c r="V410" i="2"/>
  <c r="V59" i="2"/>
  <c r="V485" i="2"/>
  <c r="V493" i="2"/>
  <c r="V171" i="2"/>
  <c r="V129" i="2"/>
  <c r="V16" i="2"/>
  <c r="V103" i="2"/>
  <c r="V148" i="2"/>
  <c r="V406" i="2"/>
  <c r="V478" i="2"/>
  <c r="V362" i="2"/>
  <c r="V361" i="2"/>
  <c r="V53" i="2"/>
  <c r="V92" i="2"/>
  <c r="V438" i="2"/>
  <c r="V15" i="2"/>
  <c r="V195" i="2"/>
  <c r="V444" i="2"/>
  <c r="V322" i="2"/>
  <c r="V490" i="2"/>
  <c r="V126" i="2"/>
  <c r="V522" i="2"/>
  <c r="V170" i="2"/>
  <c r="V422" i="2"/>
  <c r="V37" i="2"/>
  <c r="V220" i="2"/>
  <c r="V125" i="2"/>
  <c r="V169" i="2"/>
  <c r="V72" i="2"/>
  <c r="V241" i="2"/>
  <c r="V283" i="2"/>
  <c r="V434" i="2"/>
  <c r="V48" i="2"/>
  <c r="V116" i="2"/>
  <c r="V301" i="2"/>
  <c r="V461" i="2"/>
  <c r="V160" i="2"/>
  <c r="V343" i="2"/>
  <c r="V201" i="2"/>
  <c r="V421" i="2"/>
  <c r="V180" i="2"/>
  <c r="V159" i="2"/>
  <c r="V525" i="2"/>
  <c r="V271" i="2"/>
  <c r="V298" i="2"/>
  <c r="V90" i="2"/>
  <c r="V481" i="2"/>
  <c r="V502" i="2"/>
  <c r="V237" i="2"/>
  <c r="V211" i="2"/>
  <c r="V204" i="2"/>
  <c r="V397" i="2"/>
  <c r="V427" i="2"/>
  <c r="V36" i="2"/>
  <c r="V262" i="2"/>
  <c r="V482" i="2"/>
  <c r="V111" i="2"/>
  <c r="V277" i="2"/>
  <c r="V110" i="2"/>
  <c r="V402" i="2"/>
  <c r="V158" i="2"/>
  <c r="V43" i="2"/>
  <c r="V510" i="2"/>
  <c r="V380" i="2"/>
  <c r="V446" i="2"/>
  <c r="V19" i="2"/>
  <c r="V9" i="2"/>
  <c r="V25" i="2"/>
  <c r="V285" i="2"/>
  <c r="V290" i="2"/>
  <c r="V272" i="2"/>
  <c r="V480" i="2"/>
  <c r="V23" i="2"/>
  <c r="V326" i="2"/>
  <c r="V282" i="2"/>
  <c r="V280" i="2"/>
  <c r="V109" i="2"/>
  <c r="V192" i="2"/>
  <c r="V137" i="2"/>
  <c r="V278" i="2"/>
  <c r="V119" i="2"/>
  <c r="V151" i="2"/>
  <c r="V311" i="2"/>
  <c r="V364" i="2"/>
  <c r="V46" i="2"/>
  <c r="V49" i="2"/>
  <c r="V455" i="2"/>
  <c r="V97" i="2"/>
  <c r="V61" i="2"/>
  <c r="V85" i="2"/>
  <c r="V363" i="2"/>
  <c r="V215" i="2"/>
  <c r="V132" i="2"/>
  <c r="V178" i="2"/>
  <c r="V209" i="2"/>
  <c r="V408" i="2"/>
  <c r="V268" i="2"/>
  <c r="V470" i="2"/>
  <c r="V223" i="2"/>
  <c r="V460" i="2"/>
  <c r="V306" i="2"/>
  <c r="V457" i="2"/>
  <c r="V227" i="2"/>
  <c r="V94" i="2"/>
  <c r="V459" i="2"/>
  <c r="V58" i="2"/>
  <c r="V366" i="2"/>
  <c r="V387" i="2"/>
  <c r="V239" i="2"/>
  <c r="V313" i="2"/>
  <c r="V196" i="2"/>
  <c r="V57" i="2"/>
  <c r="V238" i="2"/>
  <c r="V208" i="2"/>
  <c r="V102" i="2"/>
  <c r="V374" i="2"/>
  <c r="V32" i="2"/>
  <c r="V303" i="2"/>
  <c r="V182" i="2"/>
  <c r="V359" i="2"/>
  <c r="V423" i="2"/>
  <c r="V107" i="2"/>
  <c r="V358" i="2"/>
  <c r="V335" i="2"/>
  <c r="V157" i="2"/>
  <c r="V168" i="2"/>
  <c r="V249" i="2"/>
  <c r="V489" i="2"/>
  <c r="V404" i="2"/>
  <c r="V475" i="2"/>
  <c r="V329" i="2"/>
  <c r="V512" i="2"/>
  <c r="V281" i="2"/>
  <c r="V324" i="2"/>
  <c r="V318" i="2"/>
  <c r="V276" i="2"/>
  <c r="V210" i="2"/>
  <c r="V258" i="2"/>
  <c r="V474" i="2"/>
  <c r="V194" i="2"/>
  <c r="V317" i="2"/>
  <c r="V346" i="2"/>
  <c r="V18" i="2"/>
  <c r="V287" i="2"/>
  <c r="V122" i="2"/>
  <c r="V234" i="2"/>
  <c r="V323" i="2"/>
  <c r="V205" i="2"/>
  <c r="V391" i="2"/>
  <c r="V437" i="2"/>
  <c r="V400" i="2"/>
  <c r="V120" i="2"/>
  <c r="V3" i="2"/>
  <c r="V52" i="2"/>
  <c r="V389" i="2"/>
  <c r="V133" i="2"/>
  <c r="V13" i="2"/>
  <c r="V117" i="2"/>
  <c r="V401" i="2"/>
  <c r="V44" i="2"/>
  <c r="V526" i="2"/>
  <c r="V373" i="2"/>
  <c r="V316" i="2"/>
  <c r="V47" i="2"/>
  <c r="V138" i="2"/>
  <c r="V79" i="2"/>
  <c r="V420" i="2"/>
  <c r="V89" i="2"/>
  <c r="V146" i="2"/>
  <c r="V193" i="2"/>
  <c r="V426" i="2"/>
  <c r="V41" i="2"/>
  <c r="V14" i="2"/>
  <c r="V78" i="2"/>
  <c r="V350" i="2"/>
  <c r="V50" i="2"/>
  <c r="V66" i="2"/>
  <c r="V275" i="2"/>
  <c r="V270" i="2"/>
  <c r="V297" i="2"/>
  <c r="V488" i="2"/>
  <c r="V432" i="2"/>
  <c r="V191" i="2"/>
  <c r="V22" i="2"/>
  <c r="V75" i="2"/>
  <c r="V54" i="2"/>
  <c r="V413" i="2"/>
  <c r="V197" i="2"/>
  <c r="V468" i="2"/>
  <c r="V260" i="2"/>
  <c r="V312" i="2"/>
  <c r="V84" i="2"/>
  <c r="V113" i="2"/>
  <c r="V142" i="2"/>
  <c r="V11" i="2"/>
  <c r="V202" i="2"/>
  <c r="V106" i="2"/>
  <c r="V378" i="2"/>
  <c r="V10" i="2"/>
  <c r="V314" i="2"/>
  <c r="V429" i="2"/>
  <c r="V222" i="2"/>
  <c r="V254" i="2"/>
  <c r="V495" i="2"/>
  <c r="V130" i="2"/>
  <c r="V388" i="2"/>
  <c r="V393" i="2"/>
  <c r="V505" i="2"/>
  <c r="V189" i="2"/>
  <c r="V81" i="2"/>
  <c r="V501" i="2"/>
  <c r="V214" i="2"/>
  <c r="V127" i="2"/>
  <c r="V381" i="2"/>
  <c r="V155" i="2"/>
  <c r="V336" i="2"/>
  <c r="V524" i="2"/>
  <c r="V409" i="2"/>
  <c r="V101" i="2"/>
  <c r="V266" i="2"/>
  <c r="V302" i="2"/>
  <c r="V31" i="2"/>
  <c r="V162" i="2"/>
  <c r="V139" i="2"/>
  <c r="V291" i="2"/>
  <c r="V91" i="2"/>
  <c r="V357" i="2"/>
  <c r="V80" i="2"/>
  <c r="V213" i="2"/>
  <c r="V73" i="2"/>
  <c r="V219" i="2"/>
  <c r="V167" i="2"/>
  <c r="V449" i="2"/>
  <c r="V229" i="2"/>
  <c r="V356" i="2"/>
  <c r="V345" i="2"/>
  <c r="V153" i="2"/>
  <c r="V467" i="2"/>
  <c r="V494" i="2"/>
  <c r="V247" i="2"/>
  <c r="V398" i="2"/>
  <c r="V181" i="2"/>
  <c r="V300" i="2"/>
  <c r="V382" i="2"/>
  <c r="V121" i="2"/>
  <c r="V348" i="2"/>
  <c r="V299" i="2"/>
  <c r="V289" i="2"/>
  <c r="V395" i="2"/>
  <c r="V458" i="2"/>
  <c r="V232" i="2"/>
  <c r="V355" i="2"/>
  <c r="V339" i="2"/>
  <c r="V325" i="2"/>
  <c r="V415" i="2"/>
  <c r="V284" i="2"/>
  <c r="V414" i="2"/>
  <c r="V484" i="2"/>
  <c r="V228" i="2"/>
  <c r="V491" i="2"/>
  <c r="V465" i="2"/>
  <c r="V442" i="2"/>
  <c r="V67" i="2"/>
  <c r="V20" i="2"/>
  <c r="V199" i="2"/>
  <c r="V487" i="2"/>
  <c r="V379" i="2"/>
  <c r="V310" i="2"/>
  <c r="V321" i="2"/>
  <c r="V337" i="2"/>
  <c r="V175" i="2"/>
  <c r="V245" i="2"/>
  <c r="V441" i="2"/>
  <c r="V462" i="2"/>
  <c r="V399" i="2"/>
  <c r="V152" i="2"/>
  <c r="V174" i="2"/>
  <c r="V384" i="2"/>
  <c r="V279" i="2"/>
  <c r="V454" i="2"/>
  <c r="V377" i="2"/>
  <c r="V39" i="2"/>
  <c r="V243" i="2"/>
  <c r="V407" i="2"/>
  <c r="V513" i="2"/>
  <c r="V435" i="2"/>
  <c r="V328" i="2"/>
  <c r="V64" i="2"/>
  <c r="V347" i="2"/>
  <c r="V419" i="2"/>
  <c r="V87" i="2"/>
  <c r="V450" i="2"/>
  <c r="V200" i="2"/>
  <c r="V418" i="2"/>
  <c r="V115" i="2"/>
  <c r="V511" i="2"/>
  <c r="V349" i="2"/>
  <c r="V370" i="2"/>
  <c r="V184" i="2"/>
  <c r="V70" i="2"/>
  <c r="V477" i="2"/>
  <c r="V242" i="2"/>
  <c r="V353" i="2"/>
  <c r="V412" i="2"/>
  <c r="V519" i="2"/>
  <c r="V518" i="2"/>
  <c r="V368" i="2"/>
  <c r="V149" i="2"/>
  <c r="V331" i="2"/>
  <c r="V256" i="2"/>
  <c r="V479" i="2"/>
  <c r="V293" i="2"/>
  <c r="V77" i="2"/>
  <c r="V165" i="2"/>
  <c r="V334" i="2"/>
  <c r="V88" i="2"/>
  <c r="V65" i="2"/>
  <c r="V24" i="2"/>
  <c r="V136" i="2"/>
  <c r="V164" i="2"/>
  <c r="V516" i="2"/>
  <c r="V235" i="2"/>
  <c r="V292" i="2"/>
  <c r="V29" i="2"/>
  <c r="V118" i="2"/>
  <c r="V217" i="2"/>
  <c r="V521" i="2"/>
  <c r="V295" i="2"/>
  <c r="V471" i="2"/>
  <c r="V288" i="2"/>
  <c r="V255" i="2"/>
  <c r="V135" i="2"/>
  <c r="V447" i="2"/>
  <c r="V431" i="2"/>
  <c r="V371" i="2"/>
  <c r="V27" i="2"/>
  <c r="V108" i="2"/>
  <c r="V86" i="2"/>
  <c r="V498" i="2"/>
  <c r="V436" i="2"/>
  <c r="V69" i="2"/>
  <c r="V206" i="2"/>
  <c r="V172" i="2"/>
  <c r="V443" i="2"/>
  <c r="V30" i="2"/>
  <c r="V448" i="2"/>
  <c r="V296" i="2"/>
  <c r="V173" i="2"/>
  <c r="V392" i="2"/>
  <c r="V17" i="2"/>
  <c r="V338" i="2"/>
  <c r="V34" i="2"/>
  <c r="V451" i="2"/>
  <c r="V333" i="2"/>
  <c r="V252" i="2"/>
  <c r="V6" i="2"/>
  <c r="V372" i="2"/>
  <c r="V507" i="2"/>
  <c r="V417" i="2"/>
  <c r="V503" i="2"/>
  <c r="V216" i="2"/>
  <c r="V190" i="2"/>
  <c r="V520" i="2"/>
  <c r="V439" i="2"/>
  <c r="V28" i="2"/>
  <c r="V253" i="2"/>
  <c r="V499" i="2"/>
  <c r="V440" i="2"/>
  <c r="V231" i="2"/>
  <c r="V38" i="2"/>
  <c r="V466" i="2"/>
  <c r="V483" i="2"/>
  <c r="V294" i="2"/>
  <c r="V385" i="2"/>
  <c r="V517" i="2"/>
  <c r="F368" i="2"/>
  <c r="E231" i="2"/>
  <c r="E294" i="2"/>
  <c r="F479" i="2"/>
  <c r="F353" i="2"/>
  <c r="F339" i="2"/>
  <c r="E230" i="2"/>
  <c r="E188" i="2"/>
  <c r="F331" i="2"/>
  <c r="G225" i="2"/>
  <c r="G368" i="2"/>
  <c r="G269" i="2"/>
  <c r="F518" i="2"/>
  <c r="E28" i="2"/>
  <c r="E216" i="2"/>
  <c r="E30" i="2"/>
  <c r="E218" i="2"/>
  <c r="F9" i="2"/>
  <c r="F180" i="2"/>
  <c r="E103" i="2"/>
  <c r="E98" i="2"/>
  <c r="F477" i="2"/>
  <c r="F349" i="2"/>
  <c r="E344" i="2"/>
  <c r="F311" i="2"/>
  <c r="F137" i="2"/>
  <c r="F272" i="2"/>
  <c r="E4" i="2"/>
  <c r="F204" i="2"/>
  <c r="F283" i="2"/>
  <c r="G286" i="2"/>
  <c r="F269" i="2"/>
  <c r="E372" i="2"/>
  <c r="F347" i="2"/>
  <c r="E207" i="2"/>
  <c r="E321" i="2"/>
  <c r="F262" i="2"/>
  <c r="F322" i="2"/>
  <c r="E302" i="2"/>
  <c r="F302" i="2"/>
  <c r="E377" i="2"/>
  <c r="F93" i="2"/>
  <c r="E93" i="2"/>
  <c r="F369" i="2"/>
  <c r="G369" i="2"/>
  <c r="E369" i="2"/>
  <c r="F5" i="2"/>
  <c r="E5" i="2"/>
  <c r="F342" i="2"/>
  <c r="E342" i="2"/>
  <c r="F472" i="2"/>
  <c r="G472" i="2"/>
  <c r="F506" i="2"/>
  <c r="G506" i="2"/>
  <c r="G226" i="2"/>
  <c r="E226" i="2"/>
  <c r="E523" i="2"/>
  <c r="G523" i="2"/>
  <c r="F416" i="2"/>
  <c r="G416" i="2"/>
  <c r="F147" i="2"/>
  <c r="G147" i="2"/>
  <c r="G71" i="2"/>
  <c r="E71" i="2"/>
  <c r="E352" i="2"/>
  <c r="G352" i="2"/>
  <c r="F267" i="2"/>
  <c r="G267" i="2"/>
  <c r="G330" i="2"/>
  <c r="E330" i="2"/>
  <c r="E244" i="2"/>
  <c r="G244" i="2"/>
  <c r="F76" i="2"/>
  <c r="G76" i="2"/>
  <c r="E332" i="2"/>
  <c r="G332" i="2"/>
  <c r="F8" i="2"/>
  <c r="G8" i="2"/>
  <c r="G233" i="2"/>
  <c r="E233" i="2"/>
  <c r="E354" i="2"/>
  <c r="G354" i="2"/>
  <c r="F405" i="2"/>
  <c r="G405" i="2"/>
  <c r="G394" i="2"/>
  <c r="E394" i="2"/>
  <c r="E250" i="2"/>
  <c r="G250" i="2"/>
  <c r="F430" i="2"/>
  <c r="G430" i="2"/>
  <c r="G376" i="2"/>
  <c r="E376" i="2"/>
  <c r="E150" i="2"/>
  <c r="G150" i="2"/>
  <c r="F185" i="2"/>
  <c r="G185" i="2"/>
  <c r="G240" i="2"/>
  <c r="E240" i="2"/>
  <c r="E55" i="2"/>
  <c r="G55" i="2"/>
  <c r="F105" i="2"/>
  <c r="G105" i="2"/>
  <c r="G99" i="2"/>
  <c r="E99" i="2"/>
  <c r="G386" i="2"/>
  <c r="E386" i="2"/>
  <c r="G212" i="2"/>
  <c r="E212" i="2"/>
  <c r="F263" i="2"/>
  <c r="E163" i="2"/>
  <c r="F508" i="2"/>
  <c r="E63" i="2"/>
  <c r="F150" i="2"/>
  <c r="E451" i="2"/>
  <c r="E403" i="2"/>
  <c r="F244" i="2"/>
  <c r="E174" i="2"/>
  <c r="E319" i="2"/>
  <c r="F510" i="2"/>
  <c r="E465" i="2"/>
  <c r="E134" i="2"/>
  <c r="E90" i="2"/>
  <c r="F201" i="2"/>
  <c r="E274" i="2"/>
  <c r="E169" i="2"/>
  <c r="E199" i="2"/>
  <c r="F273" i="2"/>
  <c r="G273" i="2"/>
  <c r="F445" i="2"/>
  <c r="G445" i="2"/>
  <c r="F161" i="2"/>
  <c r="G161" i="2"/>
  <c r="E261" i="2"/>
  <c r="G261" i="2"/>
  <c r="G186" i="2"/>
  <c r="E186" i="2"/>
  <c r="E179" i="2"/>
  <c r="G179" i="2"/>
  <c r="F452" i="2"/>
  <c r="G452" i="2"/>
  <c r="G497" i="2"/>
  <c r="E497" i="2"/>
  <c r="E509" i="2"/>
  <c r="G509" i="2"/>
  <c r="G42" i="2"/>
  <c r="E42" i="2"/>
  <c r="E514" i="2"/>
  <c r="G514" i="2"/>
  <c r="F40" i="2"/>
  <c r="G40" i="2"/>
  <c r="G51" i="2"/>
  <c r="E51" i="2"/>
  <c r="E187" i="2"/>
  <c r="G187" i="2"/>
  <c r="G12" i="2"/>
  <c r="E12" i="2"/>
  <c r="G148" i="2"/>
  <c r="E148" i="2"/>
  <c r="G406" i="2"/>
  <c r="F406" i="2"/>
  <c r="G478" i="2"/>
  <c r="E478" i="2"/>
  <c r="G92" i="2"/>
  <c r="F92" i="2"/>
  <c r="G15" i="2"/>
  <c r="E15" i="2"/>
  <c r="G195" i="2"/>
  <c r="F195" i="2"/>
  <c r="E195" i="2"/>
  <c r="G444" i="2"/>
  <c r="E444" i="2"/>
  <c r="G126" i="2"/>
  <c r="F126" i="2"/>
  <c r="E126" i="2"/>
  <c r="G37" i="2"/>
  <c r="E37" i="2"/>
  <c r="G125" i="2"/>
  <c r="F125" i="2"/>
  <c r="G72" i="2"/>
  <c r="F72" i="2"/>
  <c r="E72" i="2"/>
  <c r="G461" i="2"/>
  <c r="E461" i="2"/>
  <c r="G421" i="2"/>
  <c r="E421" i="2"/>
  <c r="G159" i="2"/>
  <c r="F159" i="2"/>
  <c r="E159" i="2"/>
  <c r="G502" i="2"/>
  <c r="E502" i="2"/>
  <c r="E237" i="2"/>
  <c r="G237" i="2"/>
  <c r="E211" i="2"/>
  <c r="G211" i="2"/>
  <c r="F211" i="2"/>
  <c r="E397" i="2"/>
  <c r="F397" i="2"/>
  <c r="E427" i="2"/>
  <c r="G427" i="2"/>
  <c r="E36" i="2"/>
  <c r="G36" i="2"/>
  <c r="F36" i="2"/>
  <c r="E482" i="2"/>
  <c r="F482" i="2"/>
  <c r="E111" i="2"/>
  <c r="G111" i="2"/>
  <c r="E277" i="2"/>
  <c r="G277" i="2"/>
  <c r="F277" i="2"/>
  <c r="E402" i="2"/>
  <c r="F402" i="2"/>
  <c r="E158" i="2"/>
  <c r="G158" i="2"/>
  <c r="E43" i="2"/>
  <c r="G43" i="2"/>
  <c r="F43" i="2"/>
  <c r="E380" i="2"/>
  <c r="F380" i="2"/>
  <c r="E446" i="2"/>
  <c r="G446" i="2"/>
  <c r="E19" i="2"/>
  <c r="G19" i="2"/>
  <c r="F19" i="2"/>
  <c r="E25" i="2"/>
  <c r="F25" i="2"/>
  <c r="E285" i="2"/>
  <c r="G285" i="2"/>
  <c r="E290" i="2"/>
  <c r="G290" i="2"/>
  <c r="F290" i="2"/>
  <c r="E480" i="2"/>
  <c r="F480" i="2"/>
  <c r="E23" i="2"/>
  <c r="G23" i="2"/>
  <c r="E326" i="2"/>
  <c r="G326" i="2"/>
  <c r="F326" i="2"/>
  <c r="E280" i="2"/>
  <c r="F280" i="2"/>
  <c r="E109" i="2"/>
  <c r="G109" i="2"/>
  <c r="E192" i="2"/>
  <c r="G192" i="2"/>
  <c r="F192" i="2"/>
  <c r="E278" i="2"/>
  <c r="F278" i="2"/>
  <c r="E119" i="2"/>
  <c r="G119" i="2"/>
  <c r="E151" i="2"/>
  <c r="G151" i="2"/>
  <c r="F151" i="2"/>
  <c r="E435" i="2"/>
  <c r="F435" i="2"/>
  <c r="E328" i="2"/>
  <c r="G328" i="2"/>
  <c r="E64" i="2"/>
  <c r="G64" i="2"/>
  <c r="F64" i="2"/>
  <c r="E419" i="2"/>
  <c r="F419" i="2"/>
  <c r="E87" i="2"/>
  <c r="G87" i="2"/>
  <c r="E450" i="2"/>
  <c r="G450" i="2"/>
  <c r="F450" i="2"/>
  <c r="E418" i="2"/>
  <c r="F418" i="2"/>
  <c r="E115" i="2"/>
  <c r="G115" i="2"/>
  <c r="E511" i="2"/>
  <c r="G511" i="2"/>
  <c r="F511" i="2"/>
  <c r="E370" i="2"/>
  <c r="F370" i="2"/>
  <c r="E184" i="2"/>
  <c r="G184" i="2"/>
  <c r="E70" i="2"/>
  <c r="G70" i="2"/>
  <c r="F70" i="2"/>
  <c r="E412" i="2"/>
  <c r="G412" i="2"/>
  <c r="E149" i="2"/>
  <c r="G149" i="2"/>
  <c r="E293" i="2"/>
  <c r="G293" i="2"/>
  <c r="G513" i="2"/>
  <c r="G479" i="2"/>
  <c r="G263" i="2"/>
  <c r="F256" i="2"/>
  <c r="F519" i="2"/>
  <c r="G515" i="2"/>
  <c r="G353" i="2"/>
  <c r="G508" i="2"/>
  <c r="F242" i="2"/>
  <c r="E236" i="2"/>
  <c r="F115" i="2"/>
  <c r="F200" i="2"/>
  <c r="F250" i="2"/>
  <c r="E392" i="2"/>
  <c r="E496" i="2"/>
  <c r="F109" i="2"/>
  <c r="F282" i="2"/>
  <c r="F187" i="2"/>
  <c r="E441" i="2"/>
  <c r="E463" i="2"/>
  <c r="F158" i="2"/>
  <c r="F110" i="2"/>
  <c r="F523" i="2"/>
  <c r="E414" i="2"/>
  <c r="F90" i="2"/>
  <c r="E343" i="2"/>
  <c r="F522" i="2"/>
  <c r="E92" i="2"/>
  <c r="F286" i="2"/>
  <c r="E393" i="2"/>
  <c r="G395" i="2"/>
  <c r="F181" i="2"/>
  <c r="G467" i="2"/>
  <c r="G256" i="2"/>
  <c r="F163" i="2"/>
  <c r="G331" i="2"/>
  <c r="G518" i="2"/>
  <c r="F98" i="2"/>
  <c r="G519" i="2"/>
  <c r="G242" i="2"/>
  <c r="F63" i="2"/>
  <c r="G477" i="2"/>
  <c r="G370" i="2"/>
  <c r="F236" i="2"/>
  <c r="G349" i="2"/>
  <c r="G418" i="2"/>
  <c r="F344" i="2"/>
  <c r="G200" i="2"/>
  <c r="G419" i="2"/>
  <c r="F230" i="2"/>
  <c r="G347" i="2"/>
  <c r="G435" i="2"/>
  <c r="F403" i="2"/>
  <c r="G311" i="2"/>
  <c r="G278" i="2"/>
  <c r="F496" i="2"/>
  <c r="G137" i="2"/>
  <c r="G280" i="2"/>
  <c r="F218" i="2"/>
  <c r="G282" i="2"/>
  <c r="G480" i="2"/>
  <c r="F207" i="2"/>
  <c r="G272" i="2"/>
  <c r="G25" i="2"/>
  <c r="F319" i="2"/>
  <c r="G9" i="2"/>
  <c r="G380" i="2"/>
  <c r="F463" i="2"/>
  <c r="G510" i="2"/>
  <c r="G402" i="2"/>
  <c r="F4" i="2"/>
  <c r="G110" i="2"/>
  <c r="G482" i="2"/>
  <c r="F188" i="2"/>
  <c r="G262" i="2"/>
  <c r="G397" i="2"/>
  <c r="F134" i="2"/>
  <c r="G204" i="2"/>
  <c r="F481" i="2"/>
  <c r="E298" i="2"/>
  <c r="G100" i="2"/>
  <c r="E271" i="2"/>
  <c r="F343" i="2"/>
  <c r="G274" i="2"/>
  <c r="E160" i="2"/>
  <c r="E246" i="2"/>
  <c r="E116" i="2"/>
  <c r="G166" i="2"/>
  <c r="E48" i="2"/>
  <c r="E35" i="2"/>
  <c r="F153" i="2"/>
  <c r="E241" i="2"/>
  <c r="E220" i="2"/>
  <c r="E341" i="2"/>
  <c r="F37" i="2"/>
  <c r="F170" i="2"/>
  <c r="F438" i="2"/>
  <c r="E53" i="2"/>
  <c r="G486" i="2"/>
  <c r="E361" i="2"/>
  <c r="E501" i="2"/>
  <c r="E189" i="2"/>
  <c r="G524" i="2"/>
  <c r="F385" i="2"/>
  <c r="F38" i="2"/>
  <c r="F253" i="2"/>
  <c r="F190" i="2"/>
  <c r="F507" i="2"/>
  <c r="F333" i="2"/>
  <c r="F17" i="2"/>
  <c r="F448" i="2"/>
  <c r="F39" i="2"/>
  <c r="F384" i="2"/>
  <c r="F462" i="2"/>
  <c r="F337" i="2"/>
  <c r="F487" i="2"/>
  <c r="F442" i="2"/>
  <c r="F484" i="2"/>
  <c r="F325" i="2"/>
  <c r="F298" i="2"/>
  <c r="F525" i="2"/>
  <c r="E180" i="2"/>
  <c r="F160" i="2"/>
  <c r="F301" i="2"/>
  <c r="F116" i="2"/>
  <c r="F48" i="2"/>
  <c r="G35" i="2"/>
  <c r="E434" i="2"/>
  <c r="F241" i="2"/>
  <c r="G449" i="2"/>
  <c r="F220" i="2"/>
  <c r="E422" i="2"/>
  <c r="E522" i="2"/>
  <c r="E445" i="2"/>
  <c r="F91" i="2"/>
  <c r="E490" i="2"/>
  <c r="G31" i="2"/>
  <c r="F53" i="2"/>
  <c r="F362" i="2"/>
  <c r="E406" i="2"/>
  <c r="G16" i="2"/>
  <c r="G364" i="2"/>
  <c r="F364" i="2"/>
  <c r="E364" i="2"/>
  <c r="G49" i="2"/>
  <c r="F49" i="2"/>
  <c r="E49" i="2"/>
  <c r="G97" i="2"/>
  <c r="F97" i="2"/>
  <c r="E97" i="2"/>
  <c r="G85" i="2"/>
  <c r="F85" i="2"/>
  <c r="E85" i="2"/>
  <c r="G215" i="2"/>
  <c r="F215" i="2"/>
  <c r="E215" i="2"/>
  <c r="G178" i="2"/>
  <c r="F178" i="2"/>
  <c r="E178" i="2"/>
  <c r="G268" i="2"/>
  <c r="F268" i="2"/>
  <c r="E268" i="2"/>
  <c r="G223" i="2"/>
  <c r="F223" i="2"/>
  <c r="G306" i="2"/>
  <c r="F306" i="2"/>
  <c r="G227" i="2"/>
  <c r="F227" i="2"/>
  <c r="E227" i="2"/>
  <c r="G459" i="2"/>
  <c r="F459" i="2"/>
  <c r="E459" i="2"/>
  <c r="G366" i="2"/>
  <c r="F366" i="2"/>
  <c r="G239" i="2"/>
  <c r="E239" i="2"/>
  <c r="G196" i="2"/>
  <c r="E196" i="2"/>
  <c r="G57" i="2"/>
  <c r="F57" i="2"/>
  <c r="G46" i="2"/>
  <c r="F46" i="2"/>
  <c r="G455" i="2"/>
  <c r="F455" i="2"/>
  <c r="E455" i="2"/>
  <c r="G61" i="2"/>
  <c r="F61" i="2"/>
  <c r="E61" i="2"/>
  <c r="G363" i="2"/>
  <c r="F363" i="2"/>
  <c r="G132" i="2"/>
  <c r="F132" i="2"/>
  <c r="G209" i="2"/>
  <c r="F209" i="2"/>
  <c r="E209" i="2"/>
  <c r="G408" i="2"/>
  <c r="F408" i="2"/>
  <c r="E408" i="2"/>
  <c r="G470" i="2"/>
  <c r="F470" i="2"/>
  <c r="E470" i="2"/>
  <c r="G460" i="2"/>
  <c r="F460" i="2"/>
  <c r="E460" i="2"/>
  <c r="G457" i="2"/>
  <c r="F457" i="2"/>
  <c r="E457" i="2"/>
  <c r="G94" i="2"/>
  <c r="F94" i="2"/>
  <c r="E94" i="2"/>
  <c r="G58" i="2"/>
  <c r="F58" i="2"/>
  <c r="E58" i="2"/>
  <c r="G387" i="2"/>
  <c r="F387" i="2"/>
  <c r="E387" i="2"/>
  <c r="G313" i="2"/>
  <c r="F313" i="2"/>
  <c r="E313" i="2"/>
  <c r="G172" i="2"/>
  <c r="E206" i="2"/>
  <c r="G498" i="2"/>
  <c r="E86" i="2"/>
  <c r="G371" i="2"/>
  <c r="E431" i="2"/>
  <c r="G255" i="2"/>
  <c r="E288" i="2"/>
  <c r="G521" i="2"/>
  <c r="E217" i="2"/>
  <c r="G292" i="2"/>
  <c r="E235" i="2"/>
  <c r="G136" i="2"/>
  <c r="E24" i="2"/>
  <c r="G334" i="2"/>
  <c r="E165" i="2"/>
  <c r="G432" i="2"/>
  <c r="E488" i="2"/>
  <c r="G275" i="2"/>
  <c r="E66" i="2"/>
  <c r="G78" i="2"/>
  <c r="E14" i="2"/>
  <c r="G193" i="2"/>
  <c r="E146" i="2"/>
  <c r="G79" i="2"/>
  <c r="E138" i="2"/>
  <c r="G373" i="2"/>
  <c r="E526" i="2"/>
  <c r="G117" i="2"/>
  <c r="E13" i="2"/>
  <c r="G52" i="2"/>
  <c r="E3" i="2"/>
  <c r="G437" i="2"/>
  <c r="F391" i="2"/>
  <c r="E205" i="2"/>
  <c r="G287" i="2"/>
  <c r="F18" i="2"/>
  <c r="E346" i="2"/>
  <c r="G474" i="2"/>
  <c r="F258" i="2"/>
  <c r="E210" i="2"/>
  <c r="G324" i="2"/>
  <c r="F281" i="2"/>
  <c r="E512" i="2"/>
  <c r="G489" i="2"/>
  <c r="F249" i="2"/>
  <c r="E168" i="2"/>
  <c r="G358" i="2"/>
  <c r="F107" i="2"/>
  <c r="E423" i="2"/>
  <c r="G303" i="2"/>
  <c r="F32" i="2"/>
  <c r="E374" i="2"/>
  <c r="F196" i="2"/>
  <c r="F239" i="2"/>
  <c r="E366" i="2"/>
  <c r="G22" i="2"/>
  <c r="E22" i="2"/>
  <c r="G54" i="2"/>
  <c r="E54" i="2"/>
  <c r="G413" i="2"/>
  <c r="E413" i="2"/>
  <c r="G197" i="2"/>
  <c r="E197" i="2"/>
  <c r="F197" i="2"/>
  <c r="G468" i="2"/>
  <c r="F468" i="2"/>
  <c r="E468" i="2"/>
  <c r="G260" i="2"/>
  <c r="E260" i="2"/>
  <c r="F260" i="2"/>
  <c r="G312" i="2"/>
  <c r="F312" i="2"/>
  <c r="G84" i="2"/>
  <c r="E84" i="2"/>
  <c r="G142" i="2"/>
  <c r="E142" i="2"/>
  <c r="G11" i="2"/>
  <c r="E11" i="2"/>
  <c r="G202" i="2"/>
  <c r="E202" i="2"/>
  <c r="F202" i="2"/>
  <c r="G106" i="2"/>
  <c r="F106" i="2"/>
  <c r="E106" i="2"/>
  <c r="G378" i="2"/>
  <c r="E378" i="2"/>
  <c r="F378" i="2"/>
  <c r="G10" i="2"/>
  <c r="F10" i="2"/>
  <c r="G314" i="2"/>
  <c r="E314" i="2"/>
  <c r="G222" i="2"/>
  <c r="E222" i="2"/>
  <c r="G254" i="2"/>
  <c r="E254" i="2"/>
  <c r="G495" i="2"/>
  <c r="E495" i="2"/>
  <c r="F495" i="2"/>
  <c r="G130" i="2"/>
  <c r="F130" i="2"/>
  <c r="G388" i="2"/>
  <c r="E388" i="2"/>
  <c r="G505" i="2"/>
  <c r="E505" i="2"/>
  <c r="G81" i="2"/>
  <c r="E81" i="2"/>
  <c r="E214" i="2"/>
  <c r="G214" i="2"/>
  <c r="E155" i="2"/>
  <c r="F155" i="2"/>
  <c r="E336" i="2"/>
  <c r="G336" i="2"/>
  <c r="E101" i="2"/>
  <c r="F101" i="2"/>
  <c r="E266" i="2"/>
  <c r="G266" i="2"/>
  <c r="E162" i="2"/>
  <c r="F162" i="2"/>
  <c r="E139" i="2"/>
  <c r="G139" i="2"/>
  <c r="E357" i="2"/>
  <c r="F357" i="2"/>
  <c r="E80" i="2"/>
  <c r="G80" i="2"/>
  <c r="E219" i="2"/>
  <c r="F219" i="2"/>
  <c r="E167" i="2"/>
  <c r="G167" i="2"/>
  <c r="E356" i="2"/>
  <c r="F356" i="2"/>
  <c r="E345" i="2"/>
  <c r="G345" i="2"/>
  <c r="E494" i="2"/>
  <c r="F494" i="2"/>
  <c r="E247" i="2"/>
  <c r="G247" i="2"/>
  <c r="E300" i="2"/>
  <c r="F300" i="2"/>
  <c r="E382" i="2"/>
  <c r="G382" i="2"/>
  <c r="E299" i="2"/>
  <c r="F299" i="2"/>
  <c r="E289" i="2"/>
  <c r="G289" i="2"/>
  <c r="E232" i="2"/>
  <c r="F232" i="2"/>
  <c r="E355" i="2"/>
  <c r="G355" i="2"/>
  <c r="F294" i="2"/>
  <c r="G206" i="2"/>
  <c r="E483" i="2"/>
  <c r="E69" i="2"/>
  <c r="F231" i="2"/>
  <c r="G86" i="2"/>
  <c r="E440" i="2"/>
  <c r="E108" i="2"/>
  <c r="F28" i="2"/>
  <c r="G431" i="2"/>
  <c r="E439" i="2"/>
  <c r="E447" i="2"/>
  <c r="F216" i="2"/>
  <c r="G288" i="2"/>
  <c r="E503" i="2"/>
  <c r="E471" i="2"/>
  <c r="F372" i="2"/>
  <c r="G217" i="2"/>
  <c r="E6" i="2"/>
  <c r="E118" i="2"/>
  <c r="F451" i="2"/>
  <c r="G235" i="2"/>
  <c r="E34" i="2"/>
  <c r="E516" i="2"/>
  <c r="F392" i="2"/>
  <c r="G24" i="2"/>
  <c r="E173" i="2"/>
  <c r="E65" i="2"/>
  <c r="F30" i="2"/>
  <c r="G165" i="2"/>
  <c r="E407" i="2"/>
  <c r="E77" i="2"/>
  <c r="F377" i="2"/>
  <c r="G488" i="2"/>
  <c r="E454" i="2"/>
  <c r="E297" i="2"/>
  <c r="F174" i="2"/>
  <c r="G66" i="2"/>
  <c r="E152" i="2"/>
  <c r="E50" i="2"/>
  <c r="F441" i="2"/>
  <c r="G14" i="2"/>
  <c r="E245" i="2"/>
  <c r="E41" i="2"/>
  <c r="F321" i="2"/>
  <c r="G146" i="2"/>
  <c r="E310" i="2"/>
  <c r="E89" i="2"/>
  <c r="F199" i="2"/>
  <c r="G138" i="2"/>
  <c r="E20" i="2"/>
  <c r="E47" i="2"/>
  <c r="F465" i="2"/>
  <c r="G526" i="2"/>
  <c r="E491" i="2"/>
  <c r="E44" i="2"/>
  <c r="F414" i="2"/>
  <c r="G13" i="2"/>
  <c r="E284" i="2"/>
  <c r="E133" i="2"/>
  <c r="G339" i="2"/>
  <c r="F3" i="2"/>
  <c r="E120" i="2"/>
  <c r="F289" i="2"/>
  <c r="G205" i="2"/>
  <c r="F323" i="2"/>
  <c r="F348" i="2"/>
  <c r="E234" i="2"/>
  <c r="G300" i="2"/>
  <c r="G18" i="2"/>
  <c r="G181" i="2"/>
  <c r="F346" i="2"/>
  <c r="F398" i="2"/>
  <c r="E317" i="2"/>
  <c r="G258" i="2"/>
  <c r="G153" i="2"/>
  <c r="F210" i="2"/>
  <c r="E276" i="2"/>
  <c r="F167" i="2"/>
  <c r="G512" i="2"/>
  <c r="F329" i="2"/>
  <c r="F73" i="2"/>
  <c r="E475" i="2"/>
  <c r="G357" i="2"/>
  <c r="G249" i="2"/>
  <c r="G91" i="2"/>
  <c r="F168" i="2"/>
  <c r="F291" i="2"/>
  <c r="E157" i="2"/>
  <c r="G107" i="2"/>
  <c r="G302" i="2"/>
  <c r="F423" i="2"/>
  <c r="E359" i="2"/>
  <c r="F336" i="2"/>
  <c r="G374" i="2"/>
  <c r="F102" i="2"/>
  <c r="F381" i="2"/>
  <c r="E208" i="2"/>
  <c r="G501" i="2"/>
  <c r="F81" i="2"/>
  <c r="G189" i="2"/>
  <c r="F393" i="2"/>
  <c r="F314" i="2"/>
  <c r="F84" i="2"/>
  <c r="F22" i="2"/>
  <c r="E527" i="2"/>
  <c r="F527" i="2"/>
  <c r="G527" i="2"/>
  <c r="E114" i="2"/>
  <c r="F114" i="2"/>
  <c r="E351" i="2"/>
  <c r="F351" i="2"/>
  <c r="E104" i="2"/>
  <c r="F104" i="2"/>
  <c r="E309" i="2"/>
  <c r="G309" i="2"/>
  <c r="F309" i="2"/>
  <c r="E33" i="2"/>
  <c r="F33" i="2"/>
  <c r="G33" i="2"/>
  <c r="E143" i="2"/>
  <c r="G143" i="2"/>
  <c r="E320" i="2"/>
  <c r="F320" i="2"/>
  <c r="G320" i="2"/>
  <c r="E203" i="2"/>
  <c r="F203" i="2"/>
  <c r="E469" i="2"/>
  <c r="F469" i="2"/>
  <c r="E74" i="2"/>
  <c r="F74" i="2"/>
  <c r="E83" i="2"/>
  <c r="G83" i="2"/>
  <c r="F83" i="2"/>
  <c r="E96" i="2"/>
  <c r="F96" i="2"/>
  <c r="G96" i="2"/>
  <c r="E411" i="2"/>
  <c r="G411" i="2"/>
  <c r="E367" i="2"/>
  <c r="F367" i="2"/>
  <c r="G367" i="2"/>
  <c r="E500" i="2"/>
  <c r="F500" i="2"/>
  <c r="E259" i="2"/>
  <c r="F259" i="2"/>
  <c r="E424" i="2"/>
  <c r="F424" i="2"/>
  <c r="E476" i="2"/>
  <c r="G476" i="2"/>
  <c r="E305" i="2"/>
  <c r="F305" i="2"/>
  <c r="G305" i="2"/>
  <c r="E82" i="2"/>
  <c r="F82" i="2"/>
  <c r="E340" i="2"/>
  <c r="G340" i="2"/>
  <c r="E304" i="2"/>
  <c r="F304" i="2"/>
  <c r="E128" i="2"/>
  <c r="G128" i="2"/>
  <c r="F21" i="2"/>
  <c r="G21" i="2"/>
  <c r="F56" i="2"/>
  <c r="E56" i="2"/>
  <c r="F433" i="2"/>
  <c r="G433" i="2"/>
  <c r="F257" i="2"/>
  <c r="E257" i="2"/>
  <c r="F221" i="2"/>
  <c r="G221" i="2"/>
  <c r="F383" i="2"/>
  <c r="E383" i="2"/>
  <c r="F112" i="2"/>
  <c r="G112" i="2"/>
  <c r="F26" i="2"/>
  <c r="E26" i="2"/>
  <c r="F2" i="2"/>
  <c r="G2" i="2"/>
  <c r="F248" i="2"/>
  <c r="E248" i="2"/>
  <c r="F124" i="2"/>
  <c r="G124" i="2"/>
  <c r="F492" i="2"/>
  <c r="E492" i="2"/>
  <c r="F68" i="2"/>
  <c r="G68" i="2"/>
  <c r="F145" i="2"/>
  <c r="E145" i="2"/>
  <c r="F265" i="2"/>
  <c r="G265" i="2"/>
  <c r="F123" i="2"/>
  <c r="E123" i="2"/>
  <c r="F473" i="2"/>
  <c r="G473" i="2"/>
  <c r="F7" i="2"/>
  <c r="E7" i="2"/>
  <c r="F365" i="2"/>
  <c r="G365" i="2"/>
  <c r="F390" i="2"/>
  <c r="E390" i="2"/>
  <c r="F375" i="2"/>
  <c r="G375" i="2"/>
  <c r="E443" i="2"/>
  <c r="E513" i="2"/>
  <c r="F483" i="2"/>
  <c r="G69" i="2"/>
  <c r="F212" i="2"/>
  <c r="E466" i="2"/>
  <c r="E436" i="2"/>
  <c r="E225" i="2"/>
  <c r="F440" i="2"/>
  <c r="G108" i="2"/>
  <c r="F386" i="2"/>
  <c r="E499" i="2"/>
  <c r="E27" i="2"/>
  <c r="E515" i="2"/>
  <c r="F439" i="2"/>
  <c r="G447" i="2"/>
  <c r="F99" i="2"/>
  <c r="E520" i="2"/>
  <c r="E135" i="2"/>
  <c r="E105" i="2"/>
  <c r="F503" i="2"/>
  <c r="G471" i="2"/>
  <c r="F240" i="2"/>
  <c r="E417" i="2"/>
  <c r="E295" i="2"/>
  <c r="E185" i="2"/>
  <c r="F6" i="2"/>
  <c r="G118" i="2"/>
  <c r="F376" i="2"/>
  <c r="E252" i="2"/>
  <c r="E29" i="2"/>
  <c r="E430" i="2"/>
  <c r="F34" i="2"/>
  <c r="G516" i="2"/>
  <c r="F394" i="2"/>
  <c r="E338" i="2"/>
  <c r="E164" i="2"/>
  <c r="E405" i="2"/>
  <c r="F173" i="2"/>
  <c r="G65" i="2"/>
  <c r="F233" i="2"/>
  <c r="E296" i="2"/>
  <c r="E88" i="2"/>
  <c r="E8" i="2"/>
  <c r="F407" i="2"/>
  <c r="G77" i="2"/>
  <c r="F12" i="2"/>
  <c r="E243" i="2"/>
  <c r="E191" i="2"/>
  <c r="E76" i="2"/>
  <c r="F454" i="2"/>
  <c r="G297" i="2"/>
  <c r="F330" i="2"/>
  <c r="E279" i="2"/>
  <c r="E270" i="2"/>
  <c r="E267" i="2"/>
  <c r="F152" i="2"/>
  <c r="G50" i="2"/>
  <c r="F51" i="2"/>
  <c r="E399" i="2"/>
  <c r="E350" i="2"/>
  <c r="E40" i="2"/>
  <c r="F245" i="2"/>
  <c r="G41" i="2"/>
  <c r="F71" i="2"/>
  <c r="E175" i="2"/>
  <c r="E426" i="2"/>
  <c r="E147" i="2"/>
  <c r="F310" i="2"/>
  <c r="G89" i="2"/>
  <c r="F42" i="2"/>
  <c r="E379" i="2"/>
  <c r="E420" i="2"/>
  <c r="E416" i="2"/>
  <c r="F20" i="2"/>
  <c r="G47" i="2"/>
  <c r="F497" i="2"/>
  <c r="E67" i="2"/>
  <c r="E316" i="2"/>
  <c r="E452" i="2"/>
  <c r="F491" i="2"/>
  <c r="G44" i="2"/>
  <c r="F226" i="2"/>
  <c r="E228" i="2"/>
  <c r="E401" i="2"/>
  <c r="E506" i="2"/>
  <c r="F284" i="2"/>
  <c r="G133" i="2"/>
  <c r="F186" i="2"/>
  <c r="E415" i="2"/>
  <c r="E389" i="2"/>
  <c r="E472" i="2"/>
  <c r="F355" i="2"/>
  <c r="G120" i="2"/>
  <c r="F400" i="2"/>
  <c r="E45" i="2"/>
  <c r="F458" i="2"/>
  <c r="E437" i="2"/>
  <c r="E365" i="2"/>
  <c r="G299" i="2"/>
  <c r="G323" i="2"/>
  <c r="G342" i="2"/>
  <c r="G348" i="2"/>
  <c r="F234" i="2"/>
  <c r="E156" i="2"/>
  <c r="F121" i="2"/>
  <c r="E122" i="2"/>
  <c r="G123" i="2"/>
  <c r="G246" i="2"/>
  <c r="G398" i="2"/>
  <c r="F317" i="2"/>
  <c r="E194" i="2"/>
  <c r="F345" i="2"/>
  <c r="G276" i="2"/>
  <c r="F318" i="2"/>
  <c r="E251" i="2"/>
  <c r="F229" i="2"/>
  <c r="E324" i="2"/>
  <c r="E124" i="2"/>
  <c r="G219" i="2"/>
  <c r="G329" i="2"/>
  <c r="G341" i="2"/>
  <c r="G73" i="2"/>
  <c r="F475" i="2"/>
  <c r="E464" i="2"/>
  <c r="F213" i="2"/>
  <c r="E404" i="2"/>
  <c r="G26" i="2"/>
  <c r="G5" i="2"/>
  <c r="G291" i="2"/>
  <c r="F157" i="2"/>
  <c r="E335" i="2"/>
  <c r="F266" i="2"/>
  <c r="G359" i="2"/>
  <c r="F182" i="2"/>
  <c r="E360" i="2"/>
  <c r="F409" i="2"/>
  <c r="E303" i="2"/>
  <c r="E433" i="2"/>
  <c r="G155" i="2"/>
  <c r="G102" i="2"/>
  <c r="G93" i="2"/>
  <c r="G381" i="2"/>
  <c r="F208" i="2"/>
  <c r="E183" i="2"/>
  <c r="F127" i="2"/>
  <c r="E238" i="2"/>
  <c r="G304" i="2"/>
  <c r="E130" i="2"/>
  <c r="G424" i="2"/>
  <c r="F222" i="2"/>
  <c r="F177" i="2"/>
  <c r="E429" i="2"/>
  <c r="E306" i="2"/>
  <c r="G74" i="2"/>
  <c r="F142" i="2"/>
  <c r="F456" i="2"/>
  <c r="E113" i="2"/>
  <c r="E132" i="2"/>
  <c r="G104" i="2"/>
  <c r="F54" i="2"/>
  <c r="F425" i="2"/>
  <c r="E75" i="2"/>
  <c r="E46" i="2"/>
  <c r="G443" i="2"/>
  <c r="E385" i="2"/>
  <c r="E172" i="2"/>
  <c r="F466" i="2"/>
  <c r="G436" i="2"/>
  <c r="E38" i="2"/>
  <c r="E498" i="2"/>
  <c r="F499" i="2"/>
  <c r="G27" i="2"/>
  <c r="E253" i="2"/>
  <c r="E371" i="2"/>
  <c r="F520" i="2"/>
  <c r="G135" i="2"/>
  <c r="E190" i="2"/>
  <c r="E255" i="2"/>
  <c r="F417" i="2"/>
  <c r="G295" i="2"/>
  <c r="E507" i="2"/>
  <c r="E521" i="2"/>
  <c r="F252" i="2"/>
  <c r="G29" i="2"/>
  <c r="E333" i="2"/>
  <c r="E292" i="2"/>
  <c r="F338" i="2"/>
  <c r="G164" i="2"/>
  <c r="E17" i="2"/>
  <c r="E136" i="2"/>
  <c r="F296" i="2"/>
  <c r="G88" i="2"/>
  <c r="E448" i="2"/>
  <c r="E334" i="2"/>
  <c r="F243" i="2"/>
  <c r="G191" i="2"/>
  <c r="E39" i="2"/>
  <c r="E432" i="2"/>
  <c r="F279" i="2"/>
  <c r="G270" i="2"/>
  <c r="E384" i="2"/>
  <c r="E275" i="2"/>
  <c r="F399" i="2"/>
  <c r="G350" i="2"/>
  <c r="E462" i="2"/>
  <c r="E78" i="2"/>
  <c r="F175" i="2"/>
  <c r="G426" i="2"/>
  <c r="E337" i="2"/>
  <c r="E193" i="2"/>
  <c r="F379" i="2"/>
  <c r="G420" i="2"/>
  <c r="E487" i="2"/>
  <c r="E79" i="2"/>
  <c r="F67" i="2"/>
  <c r="G316" i="2"/>
  <c r="E442" i="2"/>
  <c r="E373" i="2"/>
  <c r="F228" i="2"/>
  <c r="G401" i="2"/>
  <c r="E484" i="2"/>
  <c r="E117" i="2"/>
  <c r="F415" i="2"/>
  <c r="G389" i="2"/>
  <c r="E325" i="2"/>
  <c r="E52" i="2"/>
  <c r="E375" i="2"/>
  <c r="G232" i="2"/>
  <c r="G400" i="2"/>
  <c r="G45" i="2"/>
  <c r="G458" i="2"/>
  <c r="E100" i="2"/>
  <c r="F395" i="2"/>
  <c r="E391" i="2"/>
  <c r="G7" i="2"/>
  <c r="G156" i="2"/>
  <c r="G121" i="2"/>
  <c r="F122" i="2"/>
  <c r="E287" i="2"/>
  <c r="F247" i="2"/>
  <c r="G194" i="2"/>
  <c r="F474" i="2"/>
  <c r="E166" i="2"/>
  <c r="F467" i="2"/>
  <c r="E68" i="2"/>
  <c r="G356" i="2"/>
  <c r="G318" i="2"/>
  <c r="G251" i="2"/>
  <c r="G229" i="2"/>
  <c r="E161" i="2"/>
  <c r="F449" i="2"/>
  <c r="E281" i="2"/>
  <c r="G248" i="2"/>
  <c r="G464" i="2"/>
  <c r="G213" i="2"/>
  <c r="F404" i="2"/>
  <c r="E489" i="2"/>
  <c r="F139" i="2"/>
  <c r="G335" i="2"/>
  <c r="F358" i="2"/>
  <c r="E273" i="2"/>
  <c r="F31" i="2"/>
  <c r="E221" i="2"/>
  <c r="G101" i="2"/>
  <c r="G182" i="2"/>
  <c r="G360" i="2"/>
  <c r="G409" i="2"/>
  <c r="E486" i="2"/>
  <c r="F524" i="2"/>
  <c r="E32" i="2"/>
  <c r="G56" i="2"/>
  <c r="G183" i="2"/>
  <c r="G127" i="2"/>
  <c r="F238" i="2"/>
  <c r="E57" i="2"/>
  <c r="F476" i="2"/>
  <c r="F254" i="2"/>
  <c r="G500" i="2"/>
  <c r="G177" i="2"/>
  <c r="F429" i="2"/>
  <c r="E223" i="2"/>
  <c r="F11" i="2"/>
  <c r="G203" i="2"/>
  <c r="G456" i="2"/>
  <c r="F113" i="2"/>
  <c r="E363" i="2"/>
  <c r="F413" i="2"/>
  <c r="G114" i="2"/>
  <c r="G425" i="2"/>
  <c r="F75" i="2"/>
  <c r="F327" i="2"/>
  <c r="E327" i="2"/>
  <c r="F198" i="2"/>
  <c r="E198" i="2"/>
  <c r="F62" i="2"/>
  <c r="E62" i="2"/>
  <c r="F144" i="2"/>
  <c r="E144" i="2"/>
  <c r="F504" i="2"/>
  <c r="E504" i="2"/>
  <c r="F453" i="2"/>
  <c r="E453" i="2"/>
  <c r="F308" i="2"/>
  <c r="E308" i="2"/>
  <c r="F224" i="2"/>
  <c r="E224" i="2"/>
  <c r="F154" i="2"/>
  <c r="E154" i="2"/>
  <c r="F131" i="2"/>
  <c r="E131" i="2"/>
  <c r="F141" i="2"/>
  <c r="E141" i="2"/>
  <c r="F315" i="2"/>
  <c r="E315" i="2"/>
  <c r="F307" i="2"/>
  <c r="E307" i="2"/>
  <c r="F396" i="2"/>
  <c r="E396" i="2"/>
  <c r="F264" i="2"/>
  <c r="E264" i="2"/>
  <c r="F428" i="2"/>
  <c r="E428" i="2"/>
  <c r="F140" i="2"/>
  <c r="E140" i="2"/>
  <c r="F60" i="2"/>
  <c r="E60" i="2"/>
  <c r="F176" i="2"/>
  <c r="E176" i="2"/>
  <c r="F95" i="2"/>
  <c r="E95" i="2"/>
  <c r="F410" i="2"/>
  <c r="E410" i="2"/>
  <c r="F59" i="2"/>
  <c r="E59" i="2"/>
  <c r="F485" i="2"/>
  <c r="E485" i="2"/>
  <c r="F493" i="2"/>
  <c r="E493" i="2"/>
  <c r="F171" i="2"/>
  <c r="E171" i="2"/>
  <c r="F129" i="2"/>
  <c r="G129" i="2"/>
  <c r="F502" i="2"/>
  <c r="E481" i="2"/>
  <c r="F271" i="2"/>
  <c r="E525" i="2"/>
  <c r="F421" i="2"/>
  <c r="E201" i="2"/>
  <c r="F461" i="2"/>
  <c r="E301" i="2"/>
  <c r="F434" i="2"/>
  <c r="E283" i="2"/>
  <c r="F169" i="2"/>
  <c r="E125" i="2"/>
  <c r="F422" i="2"/>
  <c r="E170" i="2"/>
  <c r="F490" i="2"/>
  <c r="E322" i="2"/>
  <c r="F15" i="2"/>
  <c r="E438" i="2"/>
  <c r="F361" i="2"/>
  <c r="E362" i="2"/>
  <c r="F148" i="2"/>
  <c r="G103" i="2"/>
  <c r="E16" i="2"/>
  <c r="G171" i="2"/>
  <c r="G59" i="2"/>
  <c r="G140" i="2"/>
  <c r="G396" i="2"/>
  <c r="G154" i="2"/>
  <c r="G453" i="2"/>
  <c r="G327" i="2"/>
  <c r="G517" i="2"/>
  <c r="E517" i="2"/>
</calcChain>
</file>

<file path=xl/connections.xml><?xml version="1.0" encoding="utf-8"?>
<connections xmlns="http://schemas.openxmlformats.org/spreadsheetml/2006/main">
  <connection id="1" keepAlive="1" name="Query - Open_Data_RDW_ARIEL" description="Connection to the 'Open_Data_RDW_ARIEL' query in the workbook." type="5" refreshedVersion="6" background="1" saveData="1">
    <dbPr connection="Provider=Microsoft.Mashup.OleDb.1;Data Source=$Workbook$;Location=Open_Data_RDW_ARIEL;Extended Properties=&quot;&quot;" command="SELECT * FROM [Open_Data_RDW_ARIEL]"/>
  </connection>
</connections>
</file>

<file path=xl/sharedStrings.xml><?xml version="1.0" encoding="utf-8"?>
<sst xmlns="http://schemas.openxmlformats.org/spreadsheetml/2006/main" count="6052" uniqueCount="891">
  <si>
    <t/>
  </si>
  <si>
    <t>DH047P</t>
  </si>
  <si>
    <t>Bromfiets</t>
  </si>
  <si>
    <t>ARIEL</t>
  </si>
  <si>
    <t>ARIEL 3</t>
  </si>
  <si>
    <t>Ja</t>
  </si>
  <si>
    <t>L2</t>
  </si>
  <si>
    <t>e</t>
  </si>
  <si>
    <t>l. tegen frame t.p.v. achteras</t>
  </si>
  <si>
    <t>Nee</t>
  </si>
  <si>
    <t>SU9723</t>
  </si>
  <si>
    <t>Motorfiets</t>
  </si>
  <si>
    <t>RH 350</t>
  </si>
  <si>
    <t>L3</t>
  </si>
  <si>
    <t>l. tegen framebuis onder balhoofd</t>
  </si>
  <si>
    <t>VH8761</t>
  </si>
  <si>
    <t>l. frame onder balhoofd</t>
  </si>
  <si>
    <t>FDF52B</t>
  </si>
  <si>
    <t>BSA</t>
  </si>
  <si>
    <t>RZ6673</t>
  </si>
  <si>
    <t>TWIN</t>
  </si>
  <si>
    <t>l. tegen balhoofd</t>
  </si>
  <si>
    <t>NM1330</t>
  </si>
  <si>
    <t>RED HUNTER</t>
  </si>
  <si>
    <t>ZM8729</t>
  </si>
  <si>
    <t>4G</t>
  </si>
  <si>
    <t>r. tegen framebuis onder balhoofd</t>
  </si>
  <si>
    <t>PR0987</t>
  </si>
  <si>
    <t>NG</t>
  </si>
  <si>
    <t>r. tegen framebuis onder zadel</t>
  </si>
  <si>
    <t>NM1313</t>
  </si>
  <si>
    <t>KH</t>
  </si>
  <si>
    <t>SR1491</t>
  </si>
  <si>
    <t>NH4545</t>
  </si>
  <si>
    <t>NH REDHUNTER</t>
  </si>
  <si>
    <t>RE6108</t>
  </si>
  <si>
    <t>350</t>
  </si>
  <si>
    <t>XU3342</t>
  </si>
  <si>
    <t>VH</t>
  </si>
  <si>
    <t>l. op framebuis onder balhoofd</t>
  </si>
  <si>
    <t>RE7346</t>
  </si>
  <si>
    <t>r. op framebuis onder zadel</t>
  </si>
  <si>
    <t>RH2176</t>
  </si>
  <si>
    <t>VB</t>
  </si>
  <si>
    <t>NL2589</t>
  </si>
  <si>
    <t>XU1706</t>
  </si>
  <si>
    <t>NH</t>
  </si>
  <si>
    <t>tegen l. framebuis</t>
  </si>
  <si>
    <t>RU1096</t>
  </si>
  <si>
    <t>N-H</t>
  </si>
  <si>
    <t>SE3105</t>
  </si>
  <si>
    <t>---</t>
  </si>
  <si>
    <t>r. tegen framebuis 040 cm v. achteras</t>
  </si>
  <si>
    <t>NL2006</t>
  </si>
  <si>
    <t>4F</t>
  </si>
  <si>
    <t>tegen framebuis r. onder zadel</t>
  </si>
  <si>
    <t>ZM9853</t>
  </si>
  <si>
    <t>F</t>
  </si>
  <si>
    <t>ZF9149</t>
  </si>
  <si>
    <t>SQUARE 4 1000</t>
  </si>
  <si>
    <t>r. frame</t>
  </si>
  <si>
    <t>RU4260</t>
  </si>
  <si>
    <t>PR4277</t>
  </si>
  <si>
    <t>tegen balhoofd</t>
  </si>
  <si>
    <t>NZ6538</t>
  </si>
  <si>
    <t>N.C.</t>
  </si>
  <si>
    <t>ZM1971</t>
  </si>
  <si>
    <t>4F/600</t>
  </si>
  <si>
    <t>r. tegen framebuis</t>
  </si>
  <si>
    <t>DX593X</t>
  </si>
  <si>
    <t>midden tegen framebuis</t>
  </si>
  <si>
    <t>MF54JG</t>
  </si>
  <si>
    <t>LG 250 OHV</t>
  </si>
  <si>
    <t>ZE3784</t>
  </si>
  <si>
    <t>r. onder zadel</t>
  </si>
  <si>
    <t>NM1458</t>
  </si>
  <si>
    <t>VG</t>
  </si>
  <si>
    <t>r. frame onder zadel</t>
  </si>
  <si>
    <t>FF453L</t>
  </si>
  <si>
    <t>op framebuis</t>
  </si>
  <si>
    <t>RZ7347</t>
  </si>
  <si>
    <t>TU8716</t>
  </si>
  <si>
    <t>NM1187</t>
  </si>
  <si>
    <t>A</t>
  </si>
  <si>
    <t>r. frame by achteras</t>
  </si>
  <si>
    <t>UZ2885</t>
  </si>
  <si>
    <t>HH</t>
  </si>
  <si>
    <t>DZ5115</t>
  </si>
  <si>
    <t>Driewielig motorrijtuig</t>
  </si>
  <si>
    <t>TRIKE</t>
  </si>
  <si>
    <t>L5</t>
  </si>
  <si>
    <t>balhoofd</t>
  </si>
  <si>
    <t>ZF7306</t>
  </si>
  <si>
    <t>SQUARE FOUR</t>
  </si>
  <si>
    <t>l. balhoofd</t>
  </si>
  <si>
    <t>MG66ZF</t>
  </si>
  <si>
    <t>ZM8894</t>
  </si>
  <si>
    <t>l. tegen framebuis by balhoofd</t>
  </si>
  <si>
    <t>DXD85Z</t>
  </si>
  <si>
    <t>PIXIE</t>
  </si>
  <si>
    <t>L1</t>
  </si>
  <si>
    <t>onder zadel</t>
  </si>
  <si>
    <t>ZL9481</t>
  </si>
  <si>
    <t>B DE LUXE</t>
  </si>
  <si>
    <t>r. tegen framebuis 060 cm a. balhoofd</t>
  </si>
  <si>
    <t>ZE2750</t>
  </si>
  <si>
    <t>tegen l. framebuis onder balhoofd</t>
  </si>
  <si>
    <t>PE7731</t>
  </si>
  <si>
    <t>G</t>
  </si>
  <si>
    <t>NM1106</t>
  </si>
  <si>
    <t>4F SQUARE 4</t>
  </si>
  <si>
    <t>tegen voorste framebuis onder balhoofd</t>
  </si>
  <si>
    <t>Y</t>
  </si>
  <si>
    <t>VZ0790</t>
  </si>
  <si>
    <t>VH500</t>
  </si>
  <si>
    <t>l. tegen framebuis</t>
  </si>
  <si>
    <t>SZ6150</t>
  </si>
  <si>
    <t>TE9726</t>
  </si>
  <si>
    <t>l. framebuis onder balhoofd</t>
  </si>
  <si>
    <t>ZF9231</t>
  </si>
  <si>
    <t>VZ6607</t>
  </si>
  <si>
    <t>VG500</t>
  </si>
  <si>
    <t>ZF8284</t>
  </si>
  <si>
    <t>W/NG</t>
  </si>
  <si>
    <t>r. r. zadel</t>
  </si>
  <si>
    <t>ZF6798</t>
  </si>
  <si>
    <t>4 F</t>
  </si>
  <si>
    <t>r. balk onder zadel</t>
  </si>
  <si>
    <t>ZF9806</t>
  </si>
  <si>
    <t>VB 600</t>
  </si>
  <si>
    <t>SE7528</t>
  </si>
  <si>
    <t>ZE5855</t>
  </si>
  <si>
    <t>4G MKII</t>
  </si>
  <si>
    <t>r. frame by zadel</t>
  </si>
  <si>
    <t>ZF5534</t>
  </si>
  <si>
    <t>Motorfiets met zijspan</t>
  </si>
  <si>
    <t>L4</t>
  </si>
  <si>
    <t>r. balhoofd</t>
  </si>
  <si>
    <t>ZF7352</t>
  </si>
  <si>
    <t>MF 350</t>
  </si>
  <si>
    <t>NM1268</t>
  </si>
  <si>
    <t>VB600</t>
  </si>
  <si>
    <t>PU2993</t>
  </si>
  <si>
    <t>VHA</t>
  </si>
  <si>
    <t>frame</t>
  </si>
  <si>
    <t>RU5806</t>
  </si>
  <si>
    <t>ZE5072</t>
  </si>
  <si>
    <t>WNG</t>
  </si>
  <si>
    <t>ZF9654</t>
  </si>
  <si>
    <t>LEADER</t>
  </si>
  <si>
    <t>l. frame by zadel</t>
  </si>
  <si>
    <t>ZF9828</t>
  </si>
  <si>
    <t>RR5934</t>
  </si>
  <si>
    <t>PE5178</t>
  </si>
  <si>
    <t>350CC</t>
  </si>
  <si>
    <t>ZF9650</t>
  </si>
  <si>
    <t>650</t>
  </si>
  <si>
    <t>RL9616</t>
  </si>
  <si>
    <t>TL3770</t>
  </si>
  <si>
    <t>r. onder zadel a. steun</t>
  </si>
  <si>
    <t>ZF0562</t>
  </si>
  <si>
    <t>op framebuis onder zadel</t>
  </si>
  <si>
    <t>ZF6056</t>
  </si>
  <si>
    <t>XE8969</t>
  </si>
  <si>
    <t>tegen r. framebuis onder zadel</t>
  </si>
  <si>
    <t>ZM9865</t>
  </si>
  <si>
    <t>ZF8446</t>
  </si>
  <si>
    <t>WAR NG</t>
  </si>
  <si>
    <t>RU6978</t>
  </si>
  <si>
    <t>ZM4711</t>
  </si>
  <si>
    <t>NH 350</t>
  </si>
  <si>
    <t>SE6824</t>
  </si>
  <si>
    <t>FH 650</t>
  </si>
  <si>
    <t>l. tegen framebuis boven balhoofd</t>
  </si>
  <si>
    <t>RL7246</t>
  </si>
  <si>
    <t>ZF8399</t>
  </si>
  <si>
    <t>COUNTERSHAFT</t>
  </si>
  <si>
    <t>r. frame a. balhoofd</t>
  </si>
  <si>
    <t>RU6977</t>
  </si>
  <si>
    <t>LUXE VB</t>
  </si>
  <si>
    <t>op r. framebuis onder zadel</t>
  </si>
  <si>
    <t>ZM9442</t>
  </si>
  <si>
    <t>SQUARE FOUR MKI</t>
  </si>
  <si>
    <t>RU9954</t>
  </si>
  <si>
    <t>--</t>
  </si>
  <si>
    <t>ZL8778</t>
  </si>
  <si>
    <t>MG22GX</t>
  </si>
  <si>
    <t>KOPKLEPPER</t>
  </si>
  <si>
    <t>l. tegen framebuis onder zadel</t>
  </si>
  <si>
    <t>SZ7743</t>
  </si>
  <si>
    <t>SR6763</t>
  </si>
  <si>
    <t>RH8067</t>
  </si>
  <si>
    <t>NH350</t>
  </si>
  <si>
    <t>PU6138</t>
  </si>
  <si>
    <t>COLT</t>
  </si>
  <si>
    <t>ZM1997</t>
  </si>
  <si>
    <t>r. tegen zadel</t>
  </si>
  <si>
    <t>PH3626</t>
  </si>
  <si>
    <t>SU9784</t>
  </si>
  <si>
    <t>r. op zadel</t>
  </si>
  <si>
    <t>NZ9094</t>
  </si>
  <si>
    <t>49 MA</t>
  </si>
  <si>
    <t>XR9675</t>
  </si>
  <si>
    <t>tegen l. frameplaat</t>
  </si>
  <si>
    <t>NZ6409</t>
  </si>
  <si>
    <t>ZF9789</t>
  </si>
  <si>
    <t>550 SV</t>
  </si>
  <si>
    <t>VL7293</t>
  </si>
  <si>
    <t>500</t>
  </si>
  <si>
    <t>RL8994</t>
  </si>
  <si>
    <t>KOPKLEP</t>
  </si>
  <si>
    <t>SE1799</t>
  </si>
  <si>
    <t>VU7928</t>
  </si>
  <si>
    <t>r. tegen framebuis tegen zadel</t>
  </si>
  <si>
    <t>ZM0112</t>
  </si>
  <si>
    <t>NE3071</t>
  </si>
  <si>
    <t>VH 500 OHV</t>
  </si>
  <si>
    <t>SE8398</t>
  </si>
  <si>
    <t>ZF2920</t>
  </si>
  <si>
    <t>MODEL A</t>
  </si>
  <si>
    <t>MG26RL</t>
  </si>
  <si>
    <t>RH0119</t>
  </si>
  <si>
    <t>ZM9561</t>
  </si>
  <si>
    <t>RZ8916</t>
  </si>
  <si>
    <t>ZM9591</t>
  </si>
  <si>
    <t>MODEL D</t>
  </si>
  <si>
    <t>SU3599</t>
  </si>
  <si>
    <t>SE7635</t>
  </si>
  <si>
    <t>ZM7791</t>
  </si>
  <si>
    <t>RH 500</t>
  </si>
  <si>
    <t>ZU7356</t>
  </si>
  <si>
    <t>r. op balhoofd onder zadel</t>
  </si>
  <si>
    <t>PZ1255</t>
  </si>
  <si>
    <t>NZ7821</t>
  </si>
  <si>
    <t>N.H.</t>
  </si>
  <si>
    <t>NL9921</t>
  </si>
  <si>
    <t>SR7144</t>
  </si>
  <si>
    <t>r. tegen centrale balk onder zadel</t>
  </si>
  <si>
    <t>ZU3001</t>
  </si>
  <si>
    <t>r. tegen framebuis onder zywand</t>
  </si>
  <si>
    <t>ZM3088</t>
  </si>
  <si>
    <t>3 HP</t>
  </si>
  <si>
    <t>ZE6507</t>
  </si>
  <si>
    <t>RH8043</t>
  </si>
  <si>
    <t>ZM1637</t>
  </si>
  <si>
    <t>ZL6697</t>
  </si>
  <si>
    <t>HUNTMASTER FH</t>
  </si>
  <si>
    <t>ZF6443</t>
  </si>
  <si>
    <t>TOURIST TROPHY</t>
  </si>
  <si>
    <t>l. tegen frame onder zadel</t>
  </si>
  <si>
    <t>ZF6584</t>
  </si>
  <si>
    <t>350 W/NG</t>
  </si>
  <si>
    <t>PR8779</t>
  </si>
  <si>
    <t>VH 500</t>
  </si>
  <si>
    <t>ZM9956</t>
  </si>
  <si>
    <t>r. tegen framebuis a. balhoofd</t>
  </si>
  <si>
    <t>SH1666</t>
  </si>
  <si>
    <t>NM1023</t>
  </si>
  <si>
    <t>RU8103</t>
  </si>
  <si>
    <t>NM1196</t>
  </si>
  <si>
    <t>LIGHTWEIGHT</t>
  </si>
  <si>
    <t>op framebuis a. motor</t>
  </si>
  <si>
    <t>MB52BD</t>
  </si>
  <si>
    <t>SL2890</t>
  </si>
  <si>
    <t>r. tegen framebuis by zadel</t>
  </si>
  <si>
    <t>ZF8460</t>
  </si>
  <si>
    <t>ZF6390</t>
  </si>
  <si>
    <t>VB 600 DELUXE SV</t>
  </si>
  <si>
    <t>ZF5037</t>
  </si>
  <si>
    <t>MODEL G SPECIAL</t>
  </si>
  <si>
    <t>frame onder zadel</t>
  </si>
  <si>
    <t>SR9508</t>
  </si>
  <si>
    <t>l. onder balhoofd</t>
  </si>
  <si>
    <t>PH7049</t>
  </si>
  <si>
    <t>MF05VL</t>
  </si>
  <si>
    <t>ZM5526</t>
  </si>
  <si>
    <t>SIX TWIN FIFTY HUNTMASTER</t>
  </si>
  <si>
    <t>tegen l. framebuis a. balhoofd</t>
  </si>
  <si>
    <t>TE5677</t>
  </si>
  <si>
    <t>PU0085</t>
  </si>
  <si>
    <t>TWIN K 5</t>
  </si>
  <si>
    <t>PE5286</t>
  </si>
  <si>
    <t>SZ6680</t>
  </si>
  <si>
    <t>FH</t>
  </si>
  <si>
    <t>r. op framebuis r. zadel</t>
  </si>
  <si>
    <t>ZU0971</t>
  </si>
  <si>
    <t>l. op balhoofd</t>
  </si>
  <si>
    <t>PU0057</t>
  </si>
  <si>
    <t>RH0995</t>
  </si>
  <si>
    <t>ZF8250</t>
  </si>
  <si>
    <t>HUNTMASTER</t>
  </si>
  <si>
    <t>PR4236</t>
  </si>
  <si>
    <t>RE7797</t>
  </si>
  <si>
    <t>PR4069</t>
  </si>
  <si>
    <t>RZ6456</t>
  </si>
  <si>
    <t>F H</t>
  </si>
  <si>
    <t>PR6291</t>
  </si>
  <si>
    <t>NM1130</t>
  </si>
  <si>
    <t>MODEL E</t>
  </si>
  <si>
    <t>TH4876</t>
  </si>
  <si>
    <t>ZF6311</t>
  </si>
  <si>
    <t>SH4551</t>
  </si>
  <si>
    <t>ZF7132</t>
  </si>
  <si>
    <t>SQ4</t>
  </si>
  <si>
    <t>ZM6687</t>
  </si>
  <si>
    <t>ZM7447</t>
  </si>
  <si>
    <t>MD76GF</t>
  </si>
  <si>
    <t>PR4550</t>
  </si>
  <si>
    <t>ZM9647</t>
  </si>
  <si>
    <t>SF SLOPER</t>
  </si>
  <si>
    <t>SE5304</t>
  </si>
  <si>
    <t>000</t>
  </si>
  <si>
    <t>RR5541</t>
  </si>
  <si>
    <t>PU5655</t>
  </si>
  <si>
    <t>1946</t>
  </si>
  <si>
    <t>MH36JY</t>
  </si>
  <si>
    <t>K</t>
  </si>
  <si>
    <t>XU5683</t>
  </si>
  <si>
    <t>ZM0671</t>
  </si>
  <si>
    <t>XU2253</t>
  </si>
  <si>
    <t>ZM7566</t>
  </si>
  <si>
    <t>tegen r. framebuis by balhoofd</t>
  </si>
  <si>
    <t>ZM8041</t>
  </si>
  <si>
    <t>l. tegen centrale balk onder balhoofd</t>
  </si>
  <si>
    <t>NM0579</t>
  </si>
  <si>
    <t>ZF9742</t>
  </si>
  <si>
    <t>550 TYPE A</t>
  </si>
  <si>
    <t>ZE5623</t>
  </si>
  <si>
    <t>l. onder zadel</t>
  </si>
  <si>
    <t>SE7568</t>
  </si>
  <si>
    <t>ZF4442</t>
  </si>
  <si>
    <t>MODEL F</t>
  </si>
  <si>
    <t>ZF1646</t>
  </si>
  <si>
    <t>ZM8839</t>
  </si>
  <si>
    <t>RED HUNTER 1934</t>
  </si>
  <si>
    <t>RR8211</t>
  </si>
  <si>
    <t>SR4408</t>
  </si>
  <si>
    <t>NM0958</t>
  </si>
  <si>
    <t>ZF9317</t>
  </si>
  <si>
    <t>RL2878</t>
  </si>
  <si>
    <t>K H</t>
  </si>
  <si>
    <t>RZ6706</t>
  </si>
  <si>
    <t>000000</t>
  </si>
  <si>
    <t>SZ4781</t>
  </si>
  <si>
    <t>VL7865</t>
  </si>
  <si>
    <t>V</t>
  </si>
  <si>
    <t>RE2992</t>
  </si>
  <si>
    <t>PONY</t>
  </si>
  <si>
    <t>ZM4373</t>
  </si>
  <si>
    <t>NL2971</t>
  </si>
  <si>
    <t>TE2999</t>
  </si>
  <si>
    <t>PZ1048</t>
  </si>
  <si>
    <t>NE2796</t>
  </si>
  <si>
    <t>VE8040</t>
  </si>
  <si>
    <t>l. op balhoofd tegen framebuis</t>
  </si>
  <si>
    <t>ZU8664</t>
  </si>
  <si>
    <t>r. tegen framebuis onder luik</t>
  </si>
  <si>
    <t>RZ2180</t>
  </si>
  <si>
    <t>ZM3276</t>
  </si>
  <si>
    <t>UH3930</t>
  </si>
  <si>
    <t>SPORT</t>
  </si>
  <si>
    <t>tegen l. framebuis onder zadel</t>
  </si>
  <si>
    <t>SR0294</t>
  </si>
  <si>
    <t>NM0698</t>
  </si>
  <si>
    <t>SQUARE FOUR 4G MARK II</t>
  </si>
  <si>
    <t>r. by balhoofd</t>
  </si>
  <si>
    <t>MARK II</t>
  </si>
  <si>
    <t>ZM0772</t>
  </si>
  <si>
    <t>VB 31</t>
  </si>
  <si>
    <t>ZF9818</t>
  </si>
  <si>
    <t>UZ9331</t>
  </si>
  <si>
    <t>ARROW</t>
  </si>
  <si>
    <t>r. by achteras</t>
  </si>
  <si>
    <t>ZF7981</t>
  </si>
  <si>
    <t>SQUARE FOUR MK I</t>
  </si>
  <si>
    <t>ZH4514</t>
  </si>
  <si>
    <t>W/NG 350</t>
  </si>
  <si>
    <t>ZM9697</t>
  </si>
  <si>
    <t>NM1136</t>
  </si>
  <si>
    <t>3.5 HP</t>
  </si>
  <si>
    <t>midden op frame a. motor</t>
  </si>
  <si>
    <t>RE2102</t>
  </si>
  <si>
    <t>voorste</t>
  </si>
  <si>
    <t>NM0664</t>
  </si>
  <si>
    <t>SB</t>
  </si>
  <si>
    <t>PE7516</t>
  </si>
  <si>
    <t>ZM8466</t>
  </si>
  <si>
    <t>SE7223</t>
  </si>
  <si>
    <t>MB 350</t>
  </si>
  <si>
    <t>l. op framebuis onder zadel</t>
  </si>
  <si>
    <t>RE0435</t>
  </si>
  <si>
    <t>PR6751</t>
  </si>
  <si>
    <t>SZ3028</t>
  </si>
  <si>
    <t>ZF8228</t>
  </si>
  <si>
    <t>HS  MK III</t>
  </si>
  <si>
    <t>RU8741</t>
  </si>
  <si>
    <t>RE1744</t>
  </si>
  <si>
    <t>RECL HUNTER</t>
  </si>
  <si>
    <t>r. tegen balhoofd</t>
  </si>
  <si>
    <t>ZE6593</t>
  </si>
  <si>
    <t>TE3024</t>
  </si>
  <si>
    <t>MB82GF</t>
  </si>
  <si>
    <t>N 350</t>
  </si>
  <si>
    <t>TH2920</t>
  </si>
  <si>
    <t>4 G</t>
  </si>
  <si>
    <t>r. op voorste framebuis</t>
  </si>
  <si>
    <t>ZF5956</t>
  </si>
  <si>
    <t>NM0907</t>
  </si>
  <si>
    <t>NH 350 RED HUNTER</t>
  </si>
  <si>
    <t>RZ5742</t>
  </si>
  <si>
    <t>PR0037</t>
  </si>
  <si>
    <t>N H</t>
  </si>
  <si>
    <t>NU7080</t>
  </si>
  <si>
    <t>600</t>
  </si>
  <si>
    <t>NU9502</t>
  </si>
  <si>
    <t>SE5783</t>
  </si>
  <si>
    <t>ZF8448</t>
  </si>
  <si>
    <t>TL5325</t>
  </si>
  <si>
    <t>op achterzyde framebuis</t>
  </si>
  <si>
    <t>TE0201</t>
  </si>
  <si>
    <t>LH</t>
  </si>
  <si>
    <t>ZF0236</t>
  </si>
  <si>
    <t>RED HUNTER 500</t>
  </si>
  <si>
    <t>NM1216</t>
  </si>
  <si>
    <t>r. frame onder balhoofd</t>
  </si>
  <si>
    <t>ZF6025</t>
  </si>
  <si>
    <t>TR7492</t>
  </si>
  <si>
    <t>K.H.</t>
  </si>
  <si>
    <t>NM1135</t>
  </si>
  <si>
    <t>r. op frame onder zadel</t>
  </si>
  <si>
    <t>VE3960</t>
  </si>
  <si>
    <t>ZF6080</t>
  </si>
  <si>
    <t>ZF6240</t>
  </si>
  <si>
    <t>KHA</t>
  </si>
  <si>
    <t>r. zadel onder</t>
  </si>
  <si>
    <t>ZF0246</t>
  </si>
  <si>
    <t>WNG350</t>
  </si>
  <si>
    <t>NE7153</t>
  </si>
  <si>
    <t>RE3199</t>
  </si>
  <si>
    <t>SL6615</t>
  </si>
  <si>
    <t>ZF1002</t>
  </si>
  <si>
    <t>MKII</t>
  </si>
  <si>
    <t>r. tegen framebuis by balhoofd</t>
  </si>
  <si>
    <t>NH9250</t>
  </si>
  <si>
    <t>KH 500</t>
  </si>
  <si>
    <t>ZM9147</t>
  </si>
  <si>
    <t>NH RED HUNTER</t>
  </si>
  <si>
    <t>l. tegen frameplaat onder balhoofd</t>
  </si>
  <si>
    <t>ZM3927</t>
  </si>
  <si>
    <t>ZF9230</t>
  </si>
  <si>
    <t>SG 31</t>
  </si>
  <si>
    <t>ZH4215</t>
  </si>
  <si>
    <t>MF04FP</t>
  </si>
  <si>
    <t>in balhoofd</t>
  </si>
  <si>
    <t>RL3859</t>
  </si>
  <si>
    <t>ZF9956</t>
  </si>
  <si>
    <t>XR5079</t>
  </si>
  <si>
    <t>achterzyde frameplaat</t>
  </si>
  <si>
    <t>VE0693</t>
  </si>
  <si>
    <t>ZM5650</t>
  </si>
  <si>
    <t>GEEN</t>
  </si>
  <si>
    <t>SH2935</t>
  </si>
  <si>
    <t>TH1058</t>
  </si>
  <si>
    <t>r. op framebuis l. onder balhoofd</t>
  </si>
  <si>
    <t>RZ7973</t>
  </si>
  <si>
    <t>NZ7104</t>
  </si>
  <si>
    <t>FICK SPECIAL</t>
  </si>
  <si>
    <t>SE5476</t>
  </si>
  <si>
    <t>ZM0942</t>
  </si>
  <si>
    <t>SU3822</t>
  </si>
  <si>
    <t>SZ8150</t>
  </si>
  <si>
    <t>l. op frameplaat onder zadel</t>
  </si>
  <si>
    <t>SU0516</t>
  </si>
  <si>
    <t>op framebuis l. onder balhoofd</t>
  </si>
  <si>
    <t>PZ1640</t>
  </si>
  <si>
    <t>ZM1132</t>
  </si>
  <si>
    <t>SQUARE 4</t>
  </si>
  <si>
    <t>SE2828</t>
  </si>
  <si>
    <t>RZ7975</t>
  </si>
  <si>
    <t>PR4076</t>
  </si>
  <si>
    <t>RU0361</t>
  </si>
  <si>
    <t>RED-HUNTER</t>
  </si>
  <si>
    <t>VE0924</t>
  </si>
  <si>
    <t>NH0590</t>
  </si>
  <si>
    <t>ZZ2656</t>
  </si>
  <si>
    <t>NM1284</t>
  </si>
  <si>
    <t>3? H.P.</t>
  </si>
  <si>
    <t>midden op framebuis a. motor</t>
  </si>
  <si>
    <t>PZ2794</t>
  </si>
  <si>
    <t>r. op framebuis by balhoofd</t>
  </si>
  <si>
    <t>RE4838</t>
  </si>
  <si>
    <t>F.H.</t>
  </si>
  <si>
    <t>RE3670</t>
  </si>
  <si>
    <t>RL5834</t>
  </si>
  <si>
    <t>RR3035</t>
  </si>
  <si>
    <t>ZF7841</t>
  </si>
  <si>
    <t>SQUARE FOUR MK2</t>
  </si>
  <si>
    <t>r. frame onder achterzitting</t>
  </si>
  <si>
    <t>ZF3437</t>
  </si>
  <si>
    <t>ZF4385</t>
  </si>
  <si>
    <t>WING</t>
  </si>
  <si>
    <t>frame by zadel</t>
  </si>
  <si>
    <t>ZE7277</t>
  </si>
  <si>
    <t>ZF3828</t>
  </si>
  <si>
    <t>REDHUNTER</t>
  </si>
  <si>
    <t>XU4960</t>
  </si>
  <si>
    <t>ZF7906</t>
  </si>
  <si>
    <t>VH 500 RED HUNTER</t>
  </si>
  <si>
    <t>RZ5235</t>
  </si>
  <si>
    <t>PU2316</t>
  </si>
  <si>
    <t>NM1197</t>
  </si>
  <si>
    <t>PL5689</t>
  </si>
  <si>
    <t>RH 500 RED HUNTER</t>
  </si>
  <si>
    <t>ZM3400</t>
  </si>
  <si>
    <t>NM1055</t>
  </si>
  <si>
    <t>ZF3720</t>
  </si>
  <si>
    <t>PR5107</t>
  </si>
  <si>
    <t>ZM7987</t>
  </si>
  <si>
    <t>BP-600</t>
  </si>
  <si>
    <t>RL8079</t>
  </si>
  <si>
    <t>PZ8801</t>
  </si>
  <si>
    <t>ZM9930</t>
  </si>
  <si>
    <t>NM0734</t>
  </si>
  <si>
    <t>r. onder balhoofd</t>
  </si>
  <si>
    <t>ZR1362</t>
  </si>
  <si>
    <t>SZ6672</t>
  </si>
  <si>
    <t>r. op framebuis</t>
  </si>
  <si>
    <t>PR1421</t>
  </si>
  <si>
    <t>ZF7702</t>
  </si>
  <si>
    <t>MK II</t>
  </si>
  <si>
    <t>r. in framebuis onder zadel</t>
  </si>
  <si>
    <t>ZM4303</t>
  </si>
  <si>
    <t>MG43GB</t>
  </si>
  <si>
    <t>COLT LH</t>
  </si>
  <si>
    <t>ZF2618</t>
  </si>
  <si>
    <t>V.F. '31</t>
  </si>
  <si>
    <t>ZM8769</t>
  </si>
  <si>
    <t>ZM6591</t>
  </si>
  <si>
    <t>op r. framebuis</t>
  </si>
  <si>
    <t>ZM4493</t>
  </si>
  <si>
    <t>VE3324</t>
  </si>
  <si>
    <t>TE6400</t>
  </si>
  <si>
    <t>PL6774</t>
  </si>
  <si>
    <t>l. v. tegen framebuis</t>
  </si>
  <si>
    <t>NM0611</t>
  </si>
  <si>
    <t>RE4254</t>
  </si>
  <si>
    <t>ZF9271</t>
  </si>
  <si>
    <t>ZF4743</t>
  </si>
  <si>
    <t>SU1871</t>
  </si>
  <si>
    <t>ZF3697</t>
  </si>
  <si>
    <t>VF3</t>
  </si>
  <si>
    <t>RL7371</t>
  </si>
  <si>
    <t>ZH7616</t>
  </si>
  <si>
    <t>tegen l. framebuis onder motorkap</t>
  </si>
  <si>
    <t>PU0877</t>
  </si>
  <si>
    <t>ZM8659</t>
  </si>
  <si>
    <t>ZU5195</t>
  </si>
  <si>
    <t>RE2003</t>
  </si>
  <si>
    <t>KH500</t>
  </si>
  <si>
    <t>ZF8285</t>
  </si>
  <si>
    <t>PH3795</t>
  </si>
  <si>
    <t>NZ5751</t>
  </si>
  <si>
    <t>RE6411</t>
  </si>
  <si>
    <t>ZM0611</t>
  </si>
  <si>
    <t>TWIN POORT</t>
  </si>
  <si>
    <t>ZF3430</t>
  </si>
  <si>
    <t>SZ7633</t>
  </si>
  <si>
    <t>PR9895</t>
  </si>
  <si>
    <t>op balhoofd</t>
  </si>
  <si>
    <t>ZF8944</t>
  </si>
  <si>
    <t>r. by zadel</t>
  </si>
  <si>
    <t>RE1712</t>
  </si>
  <si>
    <t>ZF9174</t>
  </si>
  <si>
    <t>W / NG 350</t>
  </si>
  <si>
    <t>r. tegen frame</t>
  </si>
  <si>
    <t>VL1241</t>
  </si>
  <si>
    <t>4MK II</t>
  </si>
  <si>
    <t>PZ7759</t>
  </si>
  <si>
    <t>ZF8187</t>
  </si>
  <si>
    <t>NZ2875</t>
  </si>
  <si>
    <t>ZL3863</t>
  </si>
  <si>
    <t>C</t>
  </si>
  <si>
    <t>ZF8938</t>
  </si>
  <si>
    <t>r. tegen frame onder zadel</t>
  </si>
  <si>
    <t>RL5506</t>
  </si>
  <si>
    <t>ZM8531</t>
  </si>
  <si>
    <t>MG31ZZ</t>
  </si>
  <si>
    <t>NM1168</t>
  </si>
  <si>
    <t>TE3028</t>
  </si>
  <si>
    <t>NL4331</t>
  </si>
  <si>
    <t>SE7760</t>
  </si>
  <si>
    <t>-NH</t>
  </si>
  <si>
    <t>l. op framebuis</t>
  </si>
  <si>
    <t>NM0751</t>
  </si>
  <si>
    <t>l. by balhoofd</t>
  </si>
  <si>
    <t>ZF6767</t>
  </si>
  <si>
    <t>l. frame onder zadel</t>
  </si>
  <si>
    <t>ZM5457</t>
  </si>
  <si>
    <t>RED HUNTER 350</t>
  </si>
  <si>
    <t>TR3370</t>
  </si>
  <si>
    <t>ZL8774</t>
  </si>
  <si>
    <t>tegen framebuis onder zadel</t>
  </si>
  <si>
    <t>SR7030</t>
  </si>
  <si>
    <t>r.</t>
  </si>
  <si>
    <t>ZF6890</t>
  </si>
  <si>
    <t>MF29NJ</t>
  </si>
  <si>
    <t>V.B</t>
  </si>
  <si>
    <t>XZ6577</t>
  </si>
  <si>
    <t>ZE2922</t>
  </si>
  <si>
    <t>NM0563</t>
  </si>
  <si>
    <t>ZM7707</t>
  </si>
  <si>
    <t>PL4055</t>
  </si>
  <si>
    <t>ZM3471</t>
  </si>
  <si>
    <t>V-TWIN</t>
  </si>
  <si>
    <t>op vert. framebuis onder zadel</t>
  </si>
  <si>
    <t>PU3223</t>
  </si>
  <si>
    <t>-FH</t>
  </si>
  <si>
    <t>SU2065</t>
  </si>
  <si>
    <t>TR5890</t>
  </si>
  <si>
    <t>PL0268</t>
  </si>
  <si>
    <t>SB 550</t>
  </si>
  <si>
    <t>NZ1611</t>
  </si>
  <si>
    <t>RH9815</t>
  </si>
  <si>
    <t>RE4544</t>
  </si>
  <si>
    <t>ZE0825</t>
  </si>
  <si>
    <t>-----</t>
  </si>
  <si>
    <t>ZF2587</t>
  </si>
  <si>
    <t>ZF8525</t>
  </si>
  <si>
    <t>SZ3027</t>
  </si>
  <si>
    <t>PR4923</t>
  </si>
  <si>
    <t>RH2711</t>
  </si>
  <si>
    <t>ZF1358</t>
  </si>
  <si>
    <t>SQARE-FOUR</t>
  </si>
  <si>
    <t>XU0001</t>
  </si>
  <si>
    <t>RU4353</t>
  </si>
  <si>
    <t>l. 2-- cm</t>
  </si>
  <si>
    <t>ZF4684</t>
  </si>
  <si>
    <t>frame l.</t>
  </si>
  <si>
    <t>ZF0137</t>
  </si>
  <si>
    <t>NM1124</t>
  </si>
  <si>
    <t>MODEL C</t>
  </si>
  <si>
    <t>PH3695</t>
  </si>
  <si>
    <t>tegen r. voorste framebuis</t>
  </si>
  <si>
    <t>ZE5446</t>
  </si>
  <si>
    <t>ZF3738</t>
  </si>
  <si>
    <t>RED HUNTER NH</t>
  </si>
  <si>
    <t>SU0749</t>
  </si>
  <si>
    <t>PL5793</t>
  </si>
  <si>
    <t>N H REDHUNTER</t>
  </si>
  <si>
    <t>MD08YZ</t>
  </si>
  <si>
    <t>500 CC</t>
  </si>
  <si>
    <t>RE0623</t>
  </si>
  <si>
    <t>ZR3022</t>
  </si>
  <si>
    <t>RACER</t>
  </si>
  <si>
    <t>ZL8805</t>
  </si>
  <si>
    <t>MK 350</t>
  </si>
  <si>
    <t>l. v. op framebuis</t>
  </si>
  <si>
    <t>SH5047</t>
  </si>
  <si>
    <t>VH 500 CC</t>
  </si>
  <si>
    <t>ZF8850</t>
  </si>
  <si>
    <t>l. frame by balhoofd</t>
  </si>
  <si>
    <t>ZM9715</t>
  </si>
  <si>
    <t>VF 500</t>
  </si>
  <si>
    <t>ZF6144</t>
  </si>
  <si>
    <t>ZE9419</t>
  </si>
  <si>
    <t>557</t>
  </si>
  <si>
    <t>ZF2764</t>
  </si>
  <si>
    <t>E</t>
  </si>
  <si>
    <t>MB99SX</t>
  </si>
  <si>
    <t>ZE8848</t>
  </si>
  <si>
    <t>NM0694</t>
  </si>
  <si>
    <t>RU8740</t>
  </si>
  <si>
    <t>ZF6158</t>
  </si>
  <si>
    <t>ZF3977</t>
  </si>
  <si>
    <t>4F 600</t>
  </si>
  <si>
    <t>NM0833</t>
  </si>
  <si>
    <t>NM0869</t>
  </si>
  <si>
    <t>VH RED HUNTER 500</t>
  </si>
  <si>
    <t>TH0461</t>
  </si>
  <si>
    <t>boven op framebuis onder zadel</t>
  </si>
  <si>
    <t>NU6305</t>
  </si>
  <si>
    <t>NG 350</t>
  </si>
  <si>
    <t>RZ4961</t>
  </si>
  <si>
    <t>MB18BK</t>
  </si>
  <si>
    <t>SE9326</t>
  </si>
  <si>
    <t>NM1128</t>
  </si>
  <si>
    <t>ZM2778</t>
  </si>
  <si>
    <t>ZM9108</t>
  </si>
  <si>
    <t>NM0010</t>
  </si>
  <si>
    <t>SL1410</t>
  </si>
  <si>
    <t>ZF5985</t>
  </si>
  <si>
    <t>1000 SQUARE FOUR</t>
  </si>
  <si>
    <t>NM0132</t>
  </si>
  <si>
    <t>ZF2234</t>
  </si>
  <si>
    <t>XL2724</t>
  </si>
  <si>
    <t>600F SQUARE FOUR</t>
  </si>
  <si>
    <t>NM0837</t>
  </si>
  <si>
    <t>RR8099</t>
  </si>
  <si>
    <t>in framebuis onder zadel</t>
  </si>
  <si>
    <t>ZF6436</t>
  </si>
  <si>
    <t>MH18RL</t>
  </si>
  <si>
    <t>op l. frameplaat onder motorkap</t>
  </si>
  <si>
    <t>PR1582</t>
  </si>
  <si>
    <t>MF24JB</t>
  </si>
  <si>
    <t>RU9345</t>
  </si>
  <si>
    <t>RL4057</t>
  </si>
  <si>
    <t>op l. framebuis</t>
  </si>
  <si>
    <t>ZM3952</t>
  </si>
  <si>
    <t>ZF7427</t>
  </si>
  <si>
    <t>RR1256</t>
  </si>
  <si>
    <t>op balhoofd onder zadel</t>
  </si>
  <si>
    <t>ZM7966</t>
  </si>
  <si>
    <t>4F600.35</t>
  </si>
  <si>
    <t>MG75ZL</t>
  </si>
  <si>
    <t>NH8765</t>
  </si>
  <si>
    <t>TWIN K H</t>
  </si>
  <si>
    <t>ZF3173</t>
  </si>
  <si>
    <t>PU1906</t>
  </si>
  <si>
    <t>ZE5389</t>
  </si>
  <si>
    <t>RU2964</t>
  </si>
  <si>
    <t>SU9763</t>
  </si>
  <si>
    <t>ZR7619</t>
  </si>
  <si>
    <t>ZE8890</t>
  </si>
  <si>
    <t>l. v. framebuis onder balhoofd</t>
  </si>
  <si>
    <t>NU7614</t>
  </si>
  <si>
    <t>ZM3045</t>
  </si>
  <si>
    <t>ZF5427</t>
  </si>
  <si>
    <t>NE1015</t>
  </si>
  <si>
    <t>SZ6084</t>
  </si>
  <si>
    <t>NH2968</t>
  </si>
  <si>
    <t>ZM9759</t>
  </si>
  <si>
    <t>TE0200</t>
  </si>
  <si>
    <t>l. onder balhoofd op framebuis</t>
  </si>
  <si>
    <t>ZF8126</t>
  </si>
  <si>
    <t>VG 500</t>
  </si>
  <si>
    <t>ZF5519</t>
  </si>
  <si>
    <t>PL8071</t>
  </si>
  <si>
    <t>VE3965</t>
  </si>
  <si>
    <t>NU7767</t>
  </si>
  <si>
    <t>RZ1407</t>
  </si>
  <si>
    <t>UE5756</t>
  </si>
  <si>
    <t>NM0247</t>
  </si>
  <si>
    <t>TE0207</t>
  </si>
  <si>
    <t>framebuis l. op balhoofd</t>
  </si>
  <si>
    <t>XH1857</t>
  </si>
  <si>
    <t>M.B.</t>
  </si>
  <si>
    <t>r. op zadel tegen framebuis</t>
  </si>
  <si>
    <t>NR9731</t>
  </si>
  <si>
    <t>SR6342</t>
  </si>
  <si>
    <t>F.H</t>
  </si>
  <si>
    <t>ZF9432</t>
  </si>
  <si>
    <t>NL2324</t>
  </si>
  <si>
    <t>NG350 RED HUNTER</t>
  </si>
  <si>
    <t>ZE6901</t>
  </si>
  <si>
    <t>NM0695</t>
  </si>
  <si>
    <t>TE0208</t>
  </si>
  <si>
    <t>ZR3057</t>
  </si>
  <si>
    <t>VE4599</t>
  </si>
  <si>
    <t>ZF3472</t>
  </si>
  <si>
    <t>41-2 HP</t>
  </si>
  <si>
    <t>MG75HB</t>
  </si>
  <si>
    <t>MK 1</t>
  </si>
  <si>
    <t>PR0985</t>
  </si>
  <si>
    <t>ZR7407</t>
  </si>
  <si>
    <t>RZ1474</t>
  </si>
  <si>
    <t>VE2230</t>
  </si>
  <si>
    <t>SE3291</t>
  </si>
  <si>
    <t>ZF3875</t>
  </si>
  <si>
    <t>ZF8602</t>
  </si>
  <si>
    <t>VB 600 DELUXE</t>
  </si>
  <si>
    <t>PR4012</t>
  </si>
  <si>
    <t>op l. framebuis onder balhoofd</t>
  </si>
  <si>
    <t>RE0370</t>
  </si>
  <si>
    <t>ZF7518</t>
  </si>
  <si>
    <t>ZM4866</t>
  </si>
  <si>
    <t>SH3907</t>
  </si>
  <si>
    <t>PZ6603</t>
  </si>
  <si>
    <t>TE5044</t>
  </si>
  <si>
    <t>ZF3509</t>
  </si>
  <si>
    <t>6/7 HP  V-TWIN</t>
  </si>
  <si>
    <t>RL3089</t>
  </si>
  <si>
    <t>ZR1244</t>
  </si>
  <si>
    <t>NE6105</t>
  </si>
  <si>
    <t>RH</t>
  </si>
  <si>
    <t>PE7712</t>
  </si>
  <si>
    <t>500VG REDHUNTER</t>
  </si>
  <si>
    <t>SE6714</t>
  </si>
  <si>
    <t>ZM6182</t>
  </si>
  <si>
    <t>VA 500</t>
  </si>
  <si>
    <t>XU0178</t>
  </si>
  <si>
    <t>TE1617</t>
  </si>
  <si>
    <t>-ARIEL</t>
  </si>
  <si>
    <t>ZM0860</t>
  </si>
  <si>
    <t>ZF4845</t>
  </si>
  <si>
    <t>RE2676</t>
  </si>
  <si>
    <t>ZM4722</t>
  </si>
  <si>
    <t>MD55TG</t>
  </si>
  <si>
    <t>ZF6504</t>
  </si>
  <si>
    <t>ZM1616</t>
  </si>
  <si>
    <t>NU1611</t>
  </si>
  <si>
    <t>ZM9267</t>
  </si>
  <si>
    <t>RZ3768</t>
  </si>
  <si>
    <t>HUNTER SINGLE</t>
  </si>
  <si>
    <t>ZF9466</t>
  </si>
  <si>
    <t>B</t>
  </si>
  <si>
    <t>PL9061</t>
  </si>
  <si>
    <t>N-H-</t>
  </si>
  <si>
    <t>ZF0171</t>
  </si>
  <si>
    <t>SZ8659</t>
  </si>
  <si>
    <t>PZ0764</t>
  </si>
  <si>
    <t>op l. framebuis vooraan</t>
  </si>
  <si>
    <t>TE5048</t>
  </si>
  <si>
    <t>SH6508</t>
  </si>
  <si>
    <t>UL1538</t>
  </si>
  <si>
    <t>ZF8085</t>
  </si>
  <si>
    <t>MB22BH</t>
  </si>
  <si>
    <t>ZF9396</t>
  </si>
  <si>
    <t>SQUARE 4F6</t>
  </si>
  <si>
    <t>RL6179</t>
  </si>
  <si>
    <t>NG-350</t>
  </si>
  <si>
    <t>RR6091</t>
  </si>
  <si>
    <t>SL5967</t>
  </si>
  <si>
    <t>SZ8660</t>
  </si>
  <si>
    <t>l. onder balhoofd tegen framebuis</t>
  </si>
  <si>
    <t>ZF8594</t>
  </si>
  <si>
    <t>VG 500 OHV</t>
  </si>
  <si>
    <t>ZF1509</t>
  </si>
  <si>
    <t>ZF5326</t>
  </si>
  <si>
    <t>SF31</t>
  </si>
  <si>
    <t>onder zadel r.</t>
  </si>
  <si>
    <t>ZF7125</t>
  </si>
  <si>
    <t>SF31 SLOPER</t>
  </si>
  <si>
    <t>SR1401</t>
  </si>
  <si>
    <t>NK</t>
  </si>
  <si>
    <t>r. tegen steun v. zadel</t>
  </si>
  <si>
    <t>ZM1781</t>
  </si>
  <si>
    <t>ZM6866</t>
  </si>
  <si>
    <t>V.G. 500</t>
  </si>
  <si>
    <t>ZF1167</t>
  </si>
  <si>
    <t>RE7787</t>
  </si>
  <si>
    <t>74JHXL</t>
  </si>
  <si>
    <t>EIGENBOUW</t>
  </si>
  <si>
    <t>MARIELLE TRIKE</t>
  </si>
  <si>
    <t>ZF9157</t>
  </si>
  <si>
    <t>5 HP OHV TOURING</t>
  </si>
  <si>
    <t>ZF6741</t>
  </si>
  <si>
    <t>Voertuigsoort</t>
  </si>
  <si>
    <t>Merk</t>
  </si>
  <si>
    <t>Handelsbenaming</t>
  </si>
  <si>
    <t>Plaats chassisnummer</t>
  </si>
  <si>
    <t>Type</t>
  </si>
  <si>
    <t>Export indicator</t>
  </si>
  <si>
    <t>Kenteken</t>
  </si>
  <si>
    <t>Kenteken (raw)</t>
  </si>
  <si>
    <t>Kolom 1</t>
  </si>
  <si>
    <t>Kolom 2</t>
  </si>
  <si>
    <t>Kolom 3</t>
  </si>
  <si>
    <t>Sidecode</t>
  </si>
  <si>
    <t>2de letter</t>
  </si>
  <si>
    <t>Kolom 1 Letters</t>
  </si>
  <si>
    <t>nieuw</t>
  </si>
  <si>
    <t>Datum 
Tenaamstelling</t>
  </si>
  <si>
    <t>Aantal
zitplaatsen</t>
  </si>
  <si>
    <t>Aantal
Cilinders</t>
  </si>
  <si>
    <t>Cilinder
inhoud</t>
  </si>
  <si>
    <t>Massa
ledig
voertuig</t>
  </si>
  <si>
    <t>Massa
rijklaar</t>
  </si>
  <si>
    <t>Datum
eerste
toelating</t>
  </si>
  <si>
    <t>Datum
eerste
afgifte 
nederland</t>
  </si>
  <si>
    <t>Aantal
wielen</t>
  </si>
  <si>
    <t>WAM
verzekerd</t>
  </si>
  <si>
    <t>Europese
voertuig
categorie</t>
  </si>
  <si>
    <t>Europese
voertuig
categorie
toevoeging</t>
  </si>
  <si>
    <t>Europese
uitvoering
categorie
toevoeging</t>
  </si>
  <si>
    <t>Jaren
sinds
tenaamstelling</t>
  </si>
  <si>
    <t>Vermoden
massa
rijklaar</t>
  </si>
  <si>
    <t>Wielbasis</t>
  </si>
  <si>
    <t>Hoeveel
jaar
na ET?</t>
  </si>
  <si>
    <t>Hoeveel 
van dit
aantal
jaren?</t>
  </si>
  <si>
    <t>Is DET zelfde als Eerste Afgifte?</t>
  </si>
  <si>
    <t>Hoeveel
van
deze
soort?</t>
  </si>
  <si>
    <t>aantal</t>
  </si>
  <si>
    <t>Gemiddelde</t>
  </si>
  <si>
    <t>Langst</t>
  </si>
  <si>
    <t>Kortst</t>
  </si>
  <si>
    <t>&lt; 5 jaar</t>
  </si>
  <si>
    <t>&lt; 1 jaar</t>
  </si>
  <si>
    <t>&gt; 20 jaar</t>
  </si>
  <si>
    <t>&gt; 40 jaar</t>
  </si>
  <si>
    <t>&gt; 60 jaar</t>
  </si>
  <si>
    <t>Gemiddeld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</si>
</sst>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ourier New"/>
      <family val="3"/>
    </font>
    <font>
      <b/>
      <sz val="11"/>
      <color theme="0"/>
      <name val="Courier New"/>
      <family val="3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" xfId="0" applyNumberFormat="1" applyBorder="1"/>
    <xf numFmtId="0" fontId="0" fillId="0" borderId="3" xfId="0" applyBorder="1"/>
    <xf numFmtId="0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NumberFormat="1" applyBorder="1"/>
    <xf numFmtId="0" fontId="0" fillId="0" borderId="1" xfId="0" applyBorder="1"/>
    <xf numFmtId="0" fontId="0" fillId="0" borderId="6" xfId="0" applyNumberForma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6" xfId="0" applyNumberFormat="1" applyBorder="1"/>
    <xf numFmtId="0" fontId="0" fillId="0" borderId="6" xfId="0" applyBorder="1"/>
    <xf numFmtId="0" fontId="0" fillId="0" borderId="9" xfId="0" applyNumberFormat="1" applyBorder="1"/>
    <xf numFmtId="0" fontId="4" fillId="0" borderId="3" xfId="0" applyFont="1" applyBorder="1" applyAlignment="1">
      <alignment horizont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0" xfId="0" applyNumberForma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2" borderId="11" xfId="0" applyNumberFormat="1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/>
    </xf>
    <xf numFmtId="0" fontId="0" fillId="0" borderId="7" xfId="0" applyNumberFormat="1" applyBorder="1"/>
    <xf numFmtId="0" fontId="4" fillId="0" borderId="5" xfId="0" applyFont="1" applyBorder="1" applyAlignment="1">
      <alignment horizontal="center"/>
    </xf>
    <xf numFmtId="0" fontId="6" fillId="3" borderId="12" xfId="0" applyNumberFormat="1" applyFont="1" applyFill="1" applyBorder="1" applyAlignment="1">
      <alignment horizontal="center"/>
    </xf>
    <xf numFmtId="0" fontId="5" fillId="4" borderId="8" xfId="0" applyNumberFormat="1" applyFont="1" applyFill="1" applyBorder="1" applyAlignment="1">
      <alignment horizontal="center"/>
    </xf>
    <xf numFmtId="0" fontId="2" fillId="5" borderId="8" xfId="0" applyFont="1" applyFill="1" applyBorder="1"/>
    <xf numFmtId="0" fontId="2" fillId="5" borderId="8" xfId="0" applyNumberFormat="1" applyFont="1" applyFill="1" applyBorder="1"/>
    <xf numFmtId="0" fontId="2" fillId="6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7" borderId="8" xfId="0" applyFont="1" applyFill="1" applyBorder="1"/>
    <xf numFmtId="1" fontId="2" fillId="7" borderId="8" xfId="0" applyNumberFormat="1" applyFont="1" applyFill="1" applyBorder="1" applyAlignment="1">
      <alignment horizontal="center"/>
    </xf>
    <xf numFmtId="0" fontId="2" fillId="7" borderId="12" xfId="0" applyFont="1" applyFill="1" applyBorder="1"/>
    <xf numFmtId="1" fontId="2" fillId="7" borderId="12" xfId="0" applyNumberFormat="1" applyFont="1" applyFill="1" applyBorder="1" applyAlignment="1">
      <alignment horizontal="center"/>
    </xf>
    <xf numFmtId="0" fontId="2" fillId="7" borderId="13" xfId="0" applyFont="1" applyFill="1" applyBorder="1"/>
    <xf numFmtId="1" fontId="2" fillId="7" borderId="13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0" fillId="7" borderId="1" xfId="0" applyNumberFormat="1" applyFill="1" applyBorder="1" applyAlignment="1">
      <alignment horizontal="center"/>
    </xf>
    <xf numFmtId="0" fontId="0" fillId="7" borderId="1" xfId="0" applyNumberFormat="1" applyFill="1" applyBorder="1"/>
    <xf numFmtId="0" fontId="0" fillId="7" borderId="1" xfId="0" applyFill="1" applyBorder="1"/>
    <xf numFmtId="0" fontId="0" fillId="7" borderId="3" xfId="0" applyFill="1" applyBorder="1" applyAlignment="1">
      <alignment horizontal="center"/>
    </xf>
    <xf numFmtId="0" fontId="0" fillId="7" borderId="1" xfId="0" applyFill="1" applyBorder="1" applyAlignment="1">
      <alignment horizontal="center"/>
    </xf>
  </cellXfs>
  <cellStyles count="1">
    <cellStyle name="Normal" xfId="0" builtinId="0"/>
  </cellStyles>
  <dxfs count="38">
    <dxf>
      <numFmt numFmtId="0" formatCode="General"/>
      <alignment horizontal="center" textRotation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ourier New"/>
        <family val="3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numFmt numFmtId="0" formatCode="General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0" formatCode="General"/>
      <alignment horizontal="center" textRotation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numFmt numFmtId="0" formatCode="General"/>
      <alignment horizontal="center" textRotation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alignment horizontal="center" textRotation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alignment horizontal="center" textRotation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alignment horizontal="center" textRotation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alignment horizontal="center" textRotation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alignment horizontal="center" textRotation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alignment horizontal="center" textRotation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numFmt numFmtId="0" formatCode="General"/>
      <alignment horizontal="center" textRotation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numFmt numFmtId="0" formatCode="General"/>
      <alignment horizontal="center" textRotation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numFmt numFmtId="0" formatCode="General"/>
      <alignment horizontal="center" textRotation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alignment horizontal="center" textRotation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numFmt numFmtId="0" formatCode="General"/>
      <alignment horizontal="center" textRotation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hair">
          <color auto="1"/>
        </top>
      </border>
    </dxf>
    <dxf>
      <border>
        <bottom style="hair">
          <color auto="1"/>
        </bottom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Voertuigcategorie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Sheet2!$I$530:$I$533</c:f>
              <c:strCache>
                <c:ptCount val="4"/>
                <c:pt idx="0">
                  <c:v>Motorfiets</c:v>
                </c:pt>
                <c:pt idx="1">
                  <c:v>Motorfiets met zijspan</c:v>
                </c:pt>
                <c:pt idx="2">
                  <c:v>Bromfiets</c:v>
                </c:pt>
                <c:pt idx="3">
                  <c:v>Driewielig motorrijtuig</c:v>
                </c:pt>
              </c:strCache>
            </c:strRef>
          </c:cat>
          <c:val>
            <c:numRef>
              <c:f>Sheet2!$J$530:$J$533</c:f>
              <c:numCache>
                <c:formatCode>General</c:formatCode>
                <c:ptCount val="4"/>
                <c:pt idx="0">
                  <c:v>482</c:v>
                </c:pt>
                <c:pt idx="1">
                  <c:v>37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B-4C1A-A0CF-68341C43B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Verdeling</a:t>
            </a:r>
            <a:r>
              <a:rPr lang="en-US" baseline="0"/>
              <a:t> Sidecode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Sheet2!$B$531:$B$535</c:f>
              <c:strCache>
                <c:ptCount val="5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Bromfiets</c:v>
                </c:pt>
                <c:pt idx="4">
                  <c:v>nieuw</c:v>
                </c:pt>
              </c:strCache>
            </c:strRef>
          </c:cat>
          <c:val>
            <c:numRef>
              <c:f>Sheet2!$B$531:$B$535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9-4032-8D2B-DEC5BAE6C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"Leeftijd" overzicht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Sheet2!$U$2:$U$527</c:f>
              <c:numCache>
                <c:formatCode>General</c:formatCode>
                <c:ptCount val="526"/>
                <c:pt idx="0">
                  <c:v>112</c:v>
                </c:pt>
                <c:pt idx="1">
                  <c:v>107</c:v>
                </c:pt>
                <c:pt idx="2">
                  <c:v>106</c:v>
                </c:pt>
                <c:pt idx="3">
                  <c:v>106</c:v>
                </c:pt>
                <c:pt idx="4">
                  <c:v>104</c:v>
                </c:pt>
                <c:pt idx="5">
                  <c:v>103</c:v>
                </c:pt>
                <c:pt idx="6">
                  <c:v>101</c:v>
                </c:pt>
                <c:pt idx="7">
                  <c:v>101</c:v>
                </c:pt>
                <c:pt idx="8">
                  <c:v>100</c:v>
                </c:pt>
                <c:pt idx="9">
                  <c:v>99</c:v>
                </c:pt>
                <c:pt idx="10">
                  <c:v>96</c:v>
                </c:pt>
                <c:pt idx="11">
                  <c:v>95</c:v>
                </c:pt>
                <c:pt idx="12">
                  <c:v>94</c:v>
                </c:pt>
                <c:pt idx="13">
                  <c:v>94</c:v>
                </c:pt>
                <c:pt idx="14">
                  <c:v>94</c:v>
                </c:pt>
                <c:pt idx="15">
                  <c:v>93</c:v>
                </c:pt>
                <c:pt idx="16">
                  <c:v>93</c:v>
                </c:pt>
                <c:pt idx="17">
                  <c:v>93</c:v>
                </c:pt>
                <c:pt idx="18">
                  <c:v>93</c:v>
                </c:pt>
                <c:pt idx="19">
                  <c:v>93</c:v>
                </c:pt>
                <c:pt idx="20">
                  <c:v>93</c:v>
                </c:pt>
                <c:pt idx="21">
                  <c:v>93</c:v>
                </c:pt>
                <c:pt idx="22">
                  <c:v>92</c:v>
                </c:pt>
                <c:pt idx="23">
                  <c:v>92</c:v>
                </c:pt>
                <c:pt idx="24">
                  <c:v>92</c:v>
                </c:pt>
                <c:pt idx="25">
                  <c:v>91</c:v>
                </c:pt>
                <c:pt idx="26">
                  <c:v>91</c:v>
                </c:pt>
                <c:pt idx="27">
                  <c:v>91</c:v>
                </c:pt>
                <c:pt idx="28">
                  <c:v>91</c:v>
                </c:pt>
                <c:pt idx="29">
                  <c:v>91</c:v>
                </c:pt>
                <c:pt idx="30">
                  <c:v>91</c:v>
                </c:pt>
                <c:pt idx="31">
                  <c:v>91</c:v>
                </c:pt>
                <c:pt idx="32">
                  <c:v>91</c:v>
                </c:pt>
                <c:pt idx="33">
                  <c:v>91</c:v>
                </c:pt>
                <c:pt idx="34">
                  <c:v>91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89</c:v>
                </c:pt>
                <c:pt idx="49">
                  <c:v>89</c:v>
                </c:pt>
                <c:pt idx="50">
                  <c:v>89</c:v>
                </c:pt>
                <c:pt idx="51">
                  <c:v>89</c:v>
                </c:pt>
                <c:pt idx="52">
                  <c:v>89</c:v>
                </c:pt>
                <c:pt idx="53">
                  <c:v>89</c:v>
                </c:pt>
                <c:pt idx="54">
                  <c:v>89</c:v>
                </c:pt>
                <c:pt idx="55">
                  <c:v>88</c:v>
                </c:pt>
                <c:pt idx="56">
                  <c:v>88</c:v>
                </c:pt>
                <c:pt idx="57">
                  <c:v>88</c:v>
                </c:pt>
                <c:pt idx="58">
                  <c:v>88</c:v>
                </c:pt>
                <c:pt idx="59">
                  <c:v>88</c:v>
                </c:pt>
                <c:pt idx="60">
                  <c:v>88</c:v>
                </c:pt>
                <c:pt idx="61">
                  <c:v>87</c:v>
                </c:pt>
                <c:pt idx="62">
                  <c:v>87</c:v>
                </c:pt>
                <c:pt idx="63">
                  <c:v>87</c:v>
                </c:pt>
                <c:pt idx="64">
                  <c:v>87</c:v>
                </c:pt>
                <c:pt idx="65">
                  <c:v>87</c:v>
                </c:pt>
                <c:pt idx="66">
                  <c:v>87</c:v>
                </c:pt>
                <c:pt idx="67">
                  <c:v>86</c:v>
                </c:pt>
                <c:pt idx="68">
                  <c:v>86</c:v>
                </c:pt>
                <c:pt idx="69">
                  <c:v>86</c:v>
                </c:pt>
                <c:pt idx="70">
                  <c:v>86</c:v>
                </c:pt>
                <c:pt idx="71">
                  <c:v>86</c:v>
                </c:pt>
                <c:pt idx="72">
                  <c:v>86</c:v>
                </c:pt>
                <c:pt idx="73">
                  <c:v>86</c:v>
                </c:pt>
                <c:pt idx="74">
                  <c:v>86</c:v>
                </c:pt>
                <c:pt idx="75">
                  <c:v>85</c:v>
                </c:pt>
                <c:pt idx="76">
                  <c:v>85</c:v>
                </c:pt>
                <c:pt idx="77">
                  <c:v>85</c:v>
                </c:pt>
                <c:pt idx="78">
                  <c:v>85</c:v>
                </c:pt>
                <c:pt idx="79">
                  <c:v>85</c:v>
                </c:pt>
                <c:pt idx="80">
                  <c:v>85</c:v>
                </c:pt>
                <c:pt idx="81">
                  <c:v>85</c:v>
                </c:pt>
                <c:pt idx="82">
                  <c:v>85</c:v>
                </c:pt>
                <c:pt idx="83">
                  <c:v>85</c:v>
                </c:pt>
                <c:pt idx="84">
                  <c:v>84</c:v>
                </c:pt>
                <c:pt idx="85">
                  <c:v>84</c:v>
                </c:pt>
                <c:pt idx="86">
                  <c:v>84</c:v>
                </c:pt>
                <c:pt idx="87">
                  <c:v>84</c:v>
                </c:pt>
                <c:pt idx="88">
                  <c:v>84</c:v>
                </c:pt>
                <c:pt idx="89">
                  <c:v>84</c:v>
                </c:pt>
                <c:pt idx="90">
                  <c:v>84</c:v>
                </c:pt>
                <c:pt idx="91">
                  <c:v>84</c:v>
                </c:pt>
                <c:pt idx="92">
                  <c:v>84</c:v>
                </c:pt>
                <c:pt idx="93">
                  <c:v>84</c:v>
                </c:pt>
                <c:pt idx="94">
                  <c:v>84</c:v>
                </c:pt>
                <c:pt idx="95">
                  <c:v>84</c:v>
                </c:pt>
                <c:pt idx="96">
                  <c:v>83</c:v>
                </c:pt>
                <c:pt idx="97">
                  <c:v>83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82</c:v>
                </c:pt>
                <c:pt idx="106">
                  <c:v>82</c:v>
                </c:pt>
                <c:pt idx="107">
                  <c:v>82</c:v>
                </c:pt>
                <c:pt idx="108">
                  <c:v>82</c:v>
                </c:pt>
                <c:pt idx="109">
                  <c:v>82</c:v>
                </c:pt>
                <c:pt idx="110">
                  <c:v>82</c:v>
                </c:pt>
                <c:pt idx="111">
                  <c:v>82</c:v>
                </c:pt>
                <c:pt idx="112">
                  <c:v>82</c:v>
                </c:pt>
                <c:pt idx="113">
                  <c:v>82</c:v>
                </c:pt>
                <c:pt idx="114">
                  <c:v>82</c:v>
                </c:pt>
                <c:pt idx="115">
                  <c:v>81</c:v>
                </c:pt>
                <c:pt idx="116">
                  <c:v>81</c:v>
                </c:pt>
                <c:pt idx="117">
                  <c:v>81</c:v>
                </c:pt>
                <c:pt idx="118">
                  <c:v>81</c:v>
                </c:pt>
                <c:pt idx="119">
                  <c:v>81</c:v>
                </c:pt>
                <c:pt idx="120">
                  <c:v>81</c:v>
                </c:pt>
                <c:pt idx="121">
                  <c:v>81</c:v>
                </c:pt>
                <c:pt idx="122">
                  <c:v>81</c:v>
                </c:pt>
                <c:pt idx="123">
                  <c:v>81</c:v>
                </c:pt>
                <c:pt idx="124">
                  <c:v>81</c:v>
                </c:pt>
                <c:pt idx="125">
                  <c:v>81</c:v>
                </c:pt>
                <c:pt idx="126">
                  <c:v>81</c:v>
                </c:pt>
                <c:pt idx="127">
                  <c:v>81</c:v>
                </c:pt>
                <c:pt idx="128">
                  <c:v>81</c:v>
                </c:pt>
                <c:pt idx="129">
                  <c:v>81</c:v>
                </c:pt>
                <c:pt idx="130">
                  <c:v>81</c:v>
                </c:pt>
                <c:pt idx="131">
                  <c:v>81</c:v>
                </c:pt>
                <c:pt idx="132">
                  <c:v>81</c:v>
                </c:pt>
                <c:pt idx="133">
                  <c:v>80</c:v>
                </c:pt>
                <c:pt idx="134">
                  <c:v>80</c:v>
                </c:pt>
                <c:pt idx="135">
                  <c:v>80</c:v>
                </c:pt>
                <c:pt idx="136">
                  <c:v>80</c:v>
                </c:pt>
                <c:pt idx="137">
                  <c:v>80</c:v>
                </c:pt>
                <c:pt idx="138">
                  <c:v>80</c:v>
                </c:pt>
                <c:pt idx="139">
                  <c:v>80</c:v>
                </c:pt>
                <c:pt idx="140">
                  <c:v>80</c:v>
                </c:pt>
                <c:pt idx="141">
                  <c:v>80</c:v>
                </c:pt>
                <c:pt idx="142">
                  <c:v>80</c:v>
                </c:pt>
                <c:pt idx="143">
                  <c:v>80</c:v>
                </c:pt>
                <c:pt idx="144">
                  <c:v>80</c:v>
                </c:pt>
                <c:pt idx="145">
                  <c:v>79</c:v>
                </c:pt>
                <c:pt idx="146">
                  <c:v>79</c:v>
                </c:pt>
                <c:pt idx="147">
                  <c:v>78</c:v>
                </c:pt>
                <c:pt idx="148">
                  <c:v>78</c:v>
                </c:pt>
                <c:pt idx="149">
                  <c:v>78</c:v>
                </c:pt>
                <c:pt idx="150">
                  <c:v>78</c:v>
                </c:pt>
                <c:pt idx="151">
                  <c:v>78</c:v>
                </c:pt>
                <c:pt idx="152">
                  <c:v>78</c:v>
                </c:pt>
                <c:pt idx="153">
                  <c:v>78</c:v>
                </c:pt>
                <c:pt idx="154">
                  <c:v>78</c:v>
                </c:pt>
                <c:pt idx="155">
                  <c:v>78</c:v>
                </c:pt>
                <c:pt idx="156">
                  <c:v>77</c:v>
                </c:pt>
                <c:pt idx="157">
                  <c:v>77</c:v>
                </c:pt>
                <c:pt idx="158">
                  <c:v>77</c:v>
                </c:pt>
                <c:pt idx="159">
                  <c:v>77</c:v>
                </c:pt>
                <c:pt idx="160">
                  <c:v>77</c:v>
                </c:pt>
                <c:pt idx="161">
                  <c:v>76</c:v>
                </c:pt>
                <c:pt idx="162">
                  <c:v>76</c:v>
                </c:pt>
                <c:pt idx="163">
                  <c:v>76</c:v>
                </c:pt>
                <c:pt idx="164">
                  <c:v>76</c:v>
                </c:pt>
                <c:pt idx="165">
                  <c:v>76</c:v>
                </c:pt>
                <c:pt idx="166">
                  <c:v>76</c:v>
                </c:pt>
                <c:pt idx="167">
                  <c:v>75</c:v>
                </c:pt>
                <c:pt idx="168">
                  <c:v>75</c:v>
                </c:pt>
                <c:pt idx="169">
                  <c:v>75</c:v>
                </c:pt>
                <c:pt idx="170">
                  <c:v>74</c:v>
                </c:pt>
                <c:pt idx="171">
                  <c:v>74</c:v>
                </c:pt>
                <c:pt idx="172">
                  <c:v>74</c:v>
                </c:pt>
                <c:pt idx="173">
                  <c:v>74</c:v>
                </c:pt>
                <c:pt idx="174">
                  <c:v>74</c:v>
                </c:pt>
                <c:pt idx="175">
                  <c:v>74</c:v>
                </c:pt>
                <c:pt idx="176">
                  <c:v>74</c:v>
                </c:pt>
                <c:pt idx="177">
                  <c:v>73</c:v>
                </c:pt>
                <c:pt idx="178">
                  <c:v>73</c:v>
                </c:pt>
                <c:pt idx="179">
                  <c:v>73</c:v>
                </c:pt>
                <c:pt idx="180">
                  <c:v>73</c:v>
                </c:pt>
                <c:pt idx="181">
                  <c:v>73</c:v>
                </c:pt>
                <c:pt idx="182">
                  <c:v>72</c:v>
                </c:pt>
                <c:pt idx="183">
                  <c:v>72</c:v>
                </c:pt>
                <c:pt idx="184">
                  <c:v>72</c:v>
                </c:pt>
                <c:pt idx="185">
                  <c:v>71</c:v>
                </c:pt>
                <c:pt idx="186">
                  <c:v>71</c:v>
                </c:pt>
                <c:pt idx="187">
                  <c:v>71</c:v>
                </c:pt>
                <c:pt idx="188">
                  <c:v>70</c:v>
                </c:pt>
                <c:pt idx="189">
                  <c:v>70</c:v>
                </c:pt>
                <c:pt idx="190">
                  <c:v>70</c:v>
                </c:pt>
                <c:pt idx="191">
                  <c:v>70</c:v>
                </c:pt>
                <c:pt idx="192">
                  <c:v>70</c:v>
                </c:pt>
                <c:pt idx="193">
                  <c:v>70</c:v>
                </c:pt>
                <c:pt idx="194">
                  <c:v>70</c:v>
                </c:pt>
                <c:pt idx="195">
                  <c:v>70</c:v>
                </c:pt>
                <c:pt idx="196">
                  <c:v>70</c:v>
                </c:pt>
                <c:pt idx="197">
                  <c:v>70</c:v>
                </c:pt>
                <c:pt idx="198">
                  <c:v>70</c:v>
                </c:pt>
                <c:pt idx="199">
                  <c:v>70</c:v>
                </c:pt>
                <c:pt idx="200">
                  <c:v>70</c:v>
                </c:pt>
                <c:pt idx="201">
                  <c:v>70</c:v>
                </c:pt>
                <c:pt idx="202">
                  <c:v>70</c:v>
                </c:pt>
                <c:pt idx="203">
                  <c:v>69</c:v>
                </c:pt>
                <c:pt idx="204">
                  <c:v>69</c:v>
                </c:pt>
                <c:pt idx="205">
                  <c:v>69</c:v>
                </c:pt>
                <c:pt idx="206">
                  <c:v>69</c:v>
                </c:pt>
                <c:pt idx="207">
                  <c:v>69</c:v>
                </c:pt>
                <c:pt idx="208">
                  <c:v>69</c:v>
                </c:pt>
                <c:pt idx="209">
                  <c:v>69</c:v>
                </c:pt>
                <c:pt idx="210">
                  <c:v>69</c:v>
                </c:pt>
                <c:pt idx="211">
                  <c:v>69</c:v>
                </c:pt>
                <c:pt idx="212">
                  <c:v>69</c:v>
                </c:pt>
                <c:pt idx="213">
                  <c:v>69</c:v>
                </c:pt>
                <c:pt idx="214">
                  <c:v>69</c:v>
                </c:pt>
                <c:pt idx="215">
                  <c:v>68</c:v>
                </c:pt>
                <c:pt idx="216">
                  <c:v>68</c:v>
                </c:pt>
                <c:pt idx="217">
                  <c:v>68</c:v>
                </c:pt>
                <c:pt idx="218">
                  <c:v>68</c:v>
                </c:pt>
                <c:pt idx="219">
                  <c:v>68</c:v>
                </c:pt>
                <c:pt idx="220">
                  <c:v>68</c:v>
                </c:pt>
                <c:pt idx="221">
                  <c:v>68</c:v>
                </c:pt>
                <c:pt idx="222">
                  <c:v>68</c:v>
                </c:pt>
                <c:pt idx="223">
                  <c:v>68</c:v>
                </c:pt>
                <c:pt idx="224">
                  <c:v>68</c:v>
                </c:pt>
                <c:pt idx="225">
                  <c:v>68</c:v>
                </c:pt>
                <c:pt idx="226">
                  <c:v>68</c:v>
                </c:pt>
                <c:pt idx="227">
                  <c:v>68</c:v>
                </c:pt>
                <c:pt idx="228">
                  <c:v>68</c:v>
                </c:pt>
                <c:pt idx="229">
                  <c:v>68</c:v>
                </c:pt>
                <c:pt idx="230">
                  <c:v>68</c:v>
                </c:pt>
                <c:pt idx="231">
                  <c:v>68</c:v>
                </c:pt>
                <c:pt idx="232">
                  <c:v>68</c:v>
                </c:pt>
                <c:pt idx="233">
                  <c:v>68</c:v>
                </c:pt>
                <c:pt idx="234">
                  <c:v>67</c:v>
                </c:pt>
                <c:pt idx="235">
                  <c:v>67</c:v>
                </c:pt>
                <c:pt idx="236">
                  <c:v>67</c:v>
                </c:pt>
                <c:pt idx="237">
                  <c:v>67</c:v>
                </c:pt>
                <c:pt idx="238">
                  <c:v>67</c:v>
                </c:pt>
                <c:pt idx="239">
                  <c:v>67</c:v>
                </c:pt>
                <c:pt idx="240">
                  <c:v>67</c:v>
                </c:pt>
                <c:pt idx="241">
                  <c:v>67</c:v>
                </c:pt>
                <c:pt idx="242">
                  <c:v>67</c:v>
                </c:pt>
                <c:pt idx="243">
                  <c:v>67</c:v>
                </c:pt>
                <c:pt idx="244">
                  <c:v>67</c:v>
                </c:pt>
                <c:pt idx="245">
                  <c:v>67</c:v>
                </c:pt>
                <c:pt idx="246">
                  <c:v>67</c:v>
                </c:pt>
                <c:pt idx="247">
                  <c:v>67</c:v>
                </c:pt>
                <c:pt idx="248">
                  <c:v>67</c:v>
                </c:pt>
                <c:pt idx="249">
                  <c:v>67</c:v>
                </c:pt>
                <c:pt idx="250">
                  <c:v>67</c:v>
                </c:pt>
                <c:pt idx="251">
                  <c:v>67</c:v>
                </c:pt>
                <c:pt idx="252">
                  <c:v>67</c:v>
                </c:pt>
                <c:pt idx="253">
                  <c:v>67</c:v>
                </c:pt>
                <c:pt idx="254">
                  <c:v>67</c:v>
                </c:pt>
                <c:pt idx="255">
                  <c:v>67</c:v>
                </c:pt>
                <c:pt idx="256">
                  <c:v>67</c:v>
                </c:pt>
                <c:pt idx="257">
                  <c:v>67</c:v>
                </c:pt>
                <c:pt idx="258">
                  <c:v>67</c:v>
                </c:pt>
                <c:pt idx="259">
                  <c:v>67</c:v>
                </c:pt>
                <c:pt idx="260">
                  <c:v>67</c:v>
                </c:pt>
                <c:pt idx="261">
                  <c:v>67</c:v>
                </c:pt>
                <c:pt idx="262">
                  <c:v>67</c:v>
                </c:pt>
                <c:pt idx="263">
                  <c:v>67</c:v>
                </c:pt>
                <c:pt idx="264">
                  <c:v>67</c:v>
                </c:pt>
                <c:pt idx="265">
                  <c:v>66</c:v>
                </c:pt>
                <c:pt idx="266">
                  <c:v>66</c:v>
                </c:pt>
                <c:pt idx="267">
                  <c:v>66</c:v>
                </c:pt>
                <c:pt idx="268">
                  <c:v>66</c:v>
                </c:pt>
                <c:pt idx="269">
                  <c:v>66</c:v>
                </c:pt>
                <c:pt idx="270">
                  <c:v>66</c:v>
                </c:pt>
                <c:pt idx="271">
                  <c:v>66</c:v>
                </c:pt>
                <c:pt idx="272">
                  <c:v>66</c:v>
                </c:pt>
                <c:pt idx="273">
                  <c:v>66</c:v>
                </c:pt>
                <c:pt idx="274">
                  <c:v>66</c:v>
                </c:pt>
                <c:pt idx="275">
                  <c:v>66</c:v>
                </c:pt>
                <c:pt idx="276">
                  <c:v>66</c:v>
                </c:pt>
                <c:pt idx="277">
                  <c:v>66</c:v>
                </c:pt>
                <c:pt idx="278">
                  <c:v>66</c:v>
                </c:pt>
                <c:pt idx="279">
                  <c:v>66</c:v>
                </c:pt>
                <c:pt idx="280">
                  <c:v>66</c:v>
                </c:pt>
                <c:pt idx="281">
                  <c:v>66</c:v>
                </c:pt>
                <c:pt idx="282">
                  <c:v>66</c:v>
                </c:pt>
                <c:pt idx="283">
                  <c:v>66</c:v>
                </c:pt>
                <c:pt idx="284">
                  <c:v>66</c:v>
                </c:pt>
                <c:pt idx="285">
                  <c:v>66</c:v>
                </c:pt>
                <c:pt idx="286">
                  <c:v>66</c:v>
                </c:pt>
                <c:pt idx="287">
                  <c:v>66</c:v>
                </c:pt>
                <c:pt idx="288">
                  <c:v>66</c:v>
                </c:pt>
                <c:pt idx="289">
                  <c:v>66</c:v>
                </c:pt>
                <c:pt idx="290">
                  <c:v>66</c:v>
                </c:pt>
                <c:pt idx="291">
                  <c:v>66</c:v>
                </c:pt>
                <c:pt idx="292">
                  <c:v>66</c:v>
                </c:pt>
                <c:pt idx="293">
                  <c:v>66</c:v>
                </c:pt>
                <c:pt idx="294">
                  <c:v>66</c:v>
                </c:pt>
                <c:pt idx="295">
                  <c:v>66</c:v>
                </c:pt>
                <c:pt idx="296">
                  <c:v>66</c:v>
                </c:pt>
                <c:pt idx="297">
                  <c:v>66</c:v>
                </c:pt>
                <c:pt idx="298">
                  <c:v>66</c:v>
                </c:pt>
                <c:pt idx="299">
                  <c:v>66</c:v>
                </c:pt>
                <c:pt idx="300">
                  <c:v>66</c:v>
                </c:pt>
                <c:pt idx="301">
                  <c:v>66</c:v>
                </c:pt>
                <c:pt idx="302">
                  <c:v>66</c:v>
                </c:pt>
                <c:pt idx="303">
                  <c:v>66</c:v>
                </c:pt>
                <c:pt idx="304">
                  <c:v>66</c:v>
                </c:pt>
                <c:pt idx="305">
                  <c:v>66</c:v>
                </c:pt>
                <c:pt idx="306">
                  <c:v>66</c:v>
                </c:pt>
                <c:pt idx="307">
                  <c:v>66</c:v>
                </c:pt>
                <c:pt idx="308">
                  <c:v>66</c:v>
                </c:pt>
                <c:pt idx="309">
                  <c:v>66</c:v>
                </c:pt>
                <c:pt idx="310">
                  <c:v>66</c:v>
                </c:pt>
                <c:pt idx="311">
                  <c:v>66</c:v>
                </c:pt>
                <c:pt idx="312">
                  <c:v>66</c:v>
                </c:pt>
                <c:pt idx="313">
                  <c:v>66</c:v>
                </c:pt>
                <c:pt idx="314">
                  <c:v>66</c:v>
                </c:pt>
                <c:pt idx="315">
                  <c:v>66</c:v>
                </c:pt>
                <c:pt idx="316">
                  <c:v>66</c:v>
                </c:pt>
                <c:pt idx="317">
                  <c:v>66</c:v>
                </c:pt>
                <c:pt idx="318">
                  <c:v>66</c:v>
                </c:pt>
                <c:pt idx="319">
                  <c:v>66</c:v>
                </c:pt>
                <c:pt idx="320">
                  <c:v>66</c:v>
                </c:pt>
                <c:pt idx="321">
                  <c:v>66</c:v>
                </c:pt>
                <c:pt idx="322">
                  <c:v>66</c:v>
                </c:pt>
                <c:pt idx="323">
                  <c:v>66</c:v>
                </c:pt>
                <c:pt idx="324">
                  <c:v>66</c:v>
                </c:pt>
                <c:pt idx="325">
                  <c:v>66</c:v>
                </c:pt>
                <c:pt idx="326">
                  <c:v>66</c:v>
                </c:pt>
                <c:pt idx="327">
                  <c:v>66</c:v>
                </c:pt>
                <c:pt idx="328">
                  <c:v>66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66</c:v>
                </c:pt>
                <c:pt idx="333">
                  <c:v>65</c:v>
                </c:pt>
                <c:pt idx="334">
                  <c:v>65</c:v>
                </c:pt>
                <c:pt idx="335">
                  <c:v>65</c:v>
                </c:pt>
                <c:pt idx="336">
                  <c:v>65</c:v>
                </c:pt>
                <c:pt idx="337">
                  <c:v>65</c:v>
                </c:pt>
                <c:pt idx="338">
                  <c:v>65</c:v>
                </c:pt>
                <c:pt idx="339">
                  <c:v>65</c:v>
                </c:pt>
                <c:pt idx="340">
                  <c:v>65</c:v>
                </c:pt>
                <c:pt idx="341">
                  <c:v>65</c:v>
                </c:pt>
                <c:pt idx="342">
                  <c:v>65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65</c:v>
                </c:pt>
                <c:pt idx="347">
                  <c:v>65</c:v>
                </c:pt>
                <c:pt idx="348">
                  <c:v>65</c:v>
                </c:pt>
                <c:pt idx="349">
                  <c:v>65</c:v>
                </c:pt>
                <c:pt idx="350">
                  <c:v>65</c:v>
                </c:pt>
                <c:pt idx="351">
                  <c:v>65</c:v>
                </c:pt>
                <c:pt idx="352">
                  <c:v>65</c:v>
                </c:pt>
                <c:pt idx="353">
                  <c:v>65</c:v>
                </c:pt>
                <c:pt idx="354">
                  <c:v>65</c:v>
                </c:pt>
                <c:pt idx="355">
                  <c:v>65</c:v>
                </c:pt>
                <c:pt idx="356">
                  <c:v>65</c:v>
                </c:pt>
                <c:pt idx="357">
                  <c:v>65</c:v>
                </c:pt>
                <c:pt idx="358">
                  <c:v>65</c:v>
                </c:pt>
                <c:pt idx="359">
                  <c:v>65</c:v>
                </c:pt>
                <c:pt idx="360">
                  <c:v>65</c:v>
                </c:pt>
                <c:pt idx="361">
                  <c:v>65</c:v>
                </c:pt>
                <c:pt idx="362">
                  <c:v>65</c:v>
                </c:pt>
                <c:pt idx="363">
                  <c:v>65</c:v>
                </c:pt>
                <c:pt idx="364">
                  <c:v>65</c:v>
                </c:pt>
                <c:pt idx="365">
                  <c:v>65</c:v>
                </c:pt>
                <c:pt idx="366">
                  <c:v>65</c:v>
                </c:pt>
                <c:pt idx="367">
                  <c:v>65</c:v>
                </c:pt>
                <c:pt idx="368">
                  <c:v>65</c:v>
                </c:pt>
                <c:pt idx="369">
                  <c:v>65</c:v>
                </c:pt>
                <c:pt idx="370">
                  <c:v>65</c:v>
                </c:pt>
                <c:pt idx="371">
                  <c:v>65</c:v>
                </c:pt>
                <c:pt idx="372">
                  <c:v>65</c:v>
                </c:pt>
                <c:pt idx="373">
                  <c:v>65</c:v>
                </c:pt>
                <c:pt idx="374">
                  <c:v>65</c:v>
                </c:pt>
                <c:pt idx="375">
                  <c:v>65</c:v>
                </c:pt>
                <c:pt idx="376">
                  <c:v>65</c:v>
                </c:pt>
                <c:pt idx="377">
                  <c:v>65</c:v>
                </c:pt>
                <c:pt idx="378">
                  <c:v>65</c:v>
                </c:pt>
                <c:pt idx="379">
                  <c:v>65</c:v>
                </c:pt>
                <c:pt idx="380">
                  <c:v>65</c:v>
                </c:pt>
                <c:pt idx="381">
                  <c:v>65</c:v>
                </c:pt>
                <c:pt idx="382">
                  <c:v>65</c:v>
                </c:pt>
                <c:pt idx="383">
                  <c:v>65</c:v>
                </c:pt>
                <c:pt idx="384">
                  <c:v>65</c:v>
                </c:pt>
                <c:pt idx="385">
                  <c:v>65</c:v>
                </c:pt>
                <c:pt idx="386">
                  <c:v>65</c:v>
                </c:pt>
                <c:pt idx="387">
                  <c:v>65</c:v>
                </c:pt>
                <c:pt idx="388">
                  <c:v>65</c:v>
                </c:pt>
                <c:pt idx="389">
                  <c:v>65</c:v>
                </c:pt>
                <c:pt idx="390">
                  <c:v>65</c:v>
                </c:pt>
                <c:pt idx="391">
                  <c:v>65</c:v>
                </c:pt>
                <c:pt idx="392">
                  <c:v>65</c:v>
                </c:pt>
                <c:pt idx="393">
                  <c:v>65</c:v>
                </c:pt>
                <c:pt idx="394">
                  <c:v>65</c:v>
                </c:pt>
                <c:pt idx="395">
                  <c:v>65</c:v>
                </c:pt>
                <c:pt idx="396">
                  <c:v>65</c:v>
                </c:pt>
                <c:pt idx="397">
                  <c:v>65</c:v>
                </c:pt>
                <c:pt idx="398">
                  <c:v>65</c:v>
                </c:pt>
                <c:pt idx="399">
                  <c:v>65</c:v>
                </c:pt>
                <c:pt idx="400">
                  <c:v>65</c:v>
                </c:pt>
                <c:pt idx="401">
                  <c:v>65</c:v>
                </c:pt>
                <c:pt idx="402">
                  <c:v>65</c:v>
                </c:pt>
                <c:pt idx="403">
                  <c:v>65</c:v>
                </c:pt>
                <c:pt idx="404">
                  <c:v>65</c:v>
                </c:pt>
                <c:pt idx="405">
                  <c:v>65</c:v>
                </c:pt>
                <c:pt idx="406">
                  <c:v>65</c:v>
                </c:pt>
                <c:pt idx="407">
                  <c:v>65</c:v>
                </c:pt>
                <c:pt idx="408">
                  <c:v>65</c:v>
                </c:pt>
                <c:pt idx="409">
                  <c:v>64</c:v>
                </c:pt>
                <c:pt idx="410">
                  <c:v>64</c:v>
                </c:pt>
                <c:pt idx="411">
                  <c:v>64</c:v>
                </c:pt>
                <c:pt idx="412">
                  <c:v>64</c:v>
                </c:pt>
                <c:pt idx="413">
                  <c:v>64</c:v>
                </c:pt>
                <c:pt idx="414">
                  <c:v>64</c:v>
                </c:pt>
                <c:pt idx="415">
                  <c:v>64</c:v>
                </c:pt>
                <c:pt idx="416">
                  <c:v>64</c:v>
                </c:pt>
                <c:pt idx="417">
                  <c:v>64</c:v>
                </c:pt>
                <c:pt idx="418">
                  <c:v>64</c:v>
                </c:pt>
                <c:pt idx="419">
                  <c:v>64</c:v>
                </c:pt>
                <c:pt idx="420">
                  <c:v>64</c:v>
                </c:pt>
                <c:pt idx="421">
                  <c:v>64</c:v>
                </c:pt>
                <c:pt idx="422">
                  <c:v>64</c:v>
                </c:pt>
                <c:pt idx="423">
                  <c:v>64</c:v>
                </c:pt>
                <c:pt idx="424">
                  <c:v>64</c:v>
                </c:pt>
                <c:pt idx="425">
                  <c:v>64</c:v>
                </c:pt>
                <c:pt idx="426">
                  <c:v>64</c:v>
                </c:pt>
                <c:pt idx="427">
                  <c:v>64</c:v>
                </c:pt>
                <c:pt idx="428">
                  <c:v>64</c:v>
                </c:pt>
                <c:pt idx="429">
                  <c:v>64</c:v>
                </c:pt>
                <c:pt idx="430">
                  <c:v>64</c:v>
                </c:pt>
                <c:pt idx="431">
                  <c:v>64</c:v>
                </c:pt>
                <c:pt idx="432">
                  <c:v>64</c:v>
                </c:pt>
                <c:pt idx="433">
                  <c:v>64</c:v>
                </c:pt>
                <c:pt idx="434">
                  <c:v>64</c:v>
                </c:pt>
                <c:pt idx="435">
                  <c:v>64</c:v>
                </c:pt>
                <c:pt idx="436">
                  <c:v>64</c:v>
                </c:pt>
                <c:pt idx="437">
                  <c:v>64</c:v>
                </c:pt>
                <c:pt idx="438">
                  <c:v>64</c:v>
                </c:pt>
                <c:pt idx="439">
                  <c:v>64</c:v>
                </c:pt>
                <c:pt idx="440">
                  <c:v>64</c:v>
                </c:pt>
                <c:pt idx="441">
                  <c:v>64</c:v>
                </c:pt>
                <c:pt idx="442">
                  <c:v>64</c:v>
                </c:pt>
                <c:pt idx="443">
                  <c:v>64</c:v>
                </c:pt>
                <c:pt idx="444">
                  <c:v>64</c:v>
                </c:pt>
                <c:pt idx="445">
                  <c:v>64</c:v>
                </c:pt>
                <c:pt idx="446">
                  <c:v>64</c:v>
                </c:pt>
                <c:pt idx="447">
                  <c:v>64</c:v>
                </c:pt>
                <c:pt idx="448">
                  <c:v>64</c:v>
                </c:pt>
                <c:pt idx="449">
                  <c:v>64</c:v>
                </c:pt>
                <c:pt idx="450">
                  <c:v>64</c:v>
                </c:pt>
                <c:pt idx="451">
                  <c:v>64</c:v>
                </c:pt>
                <c:pt idx="452">
                  <c:v>64</c:v>
                </c:pt>
                <c:pt idx="453">
                  <c:v>64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62</c:v>
                </c:pt>
                <c:pt idx="487">
                  <c:v>62</c:v>
                </c:pt>
                <c:pt idx="488">
                  <c:v>62</c:v>
                </c:pt>
                <c:pt idx="489">
                  <c:v>62</c:v>
                </c:pt>
                <c:pt idx="490">
                  <c:v>62</c:v>
                </c:pt>
                <c:pt idx="491">
                  <c:v>62</c:v>
                </c:pt>
                <c:pt idx="492">
                  <c:v>62</c:v>
                </c:pt>
                <c:pt idx="493">
                  <c:v>62</c:v>
                </c:pt>
                <c:pt idx="494">
                  <c:v>62</c:v>
                </c:pt>
                <c:pt idx="495">
                  <c:v>61</c:v>
                </c:pt>
                <c:pt idx="496">
                  <c:v>61</c:v>
                </c:pt>
                <c:pt idx="497">
                  <c:v>61</c:v>
                </c:pt>
                <c:pt idx="498">
                  <c:v>60</c:v>
                </c:pt>
                <c:pt idx="499">
                  <c:v>60</c:v>
                </c:pt>
                <c:pt idx="500">
                  <c:v>59</c:v>
                </c:pt>
                <c:pt idx="501">
                  <c:v>59</c:v>
                </c:pt>
                <c:pt idx="502">
                  <c:v>59</c:v>
                </c:pt>
                <c:pt idx="503">
                  <c:v>58</c:v>
                </c:pt>
                <c:pt idx="504">
                  <c:v>58</c:v>
                </c:pt>
                <c:pt idx="505">
                  <c:v>57</c:v>
                </c:pt>
                <c:pt idx="506">
                  <c:v>56</c:v>
                </c:pt>
                <c:pt idx="507">
                  <c:v>55</c:v>
                </c:pt>
                <c:pt idx="508">
                  <c:v>54</c:v>
                </c:pt>
                <c:pt idx="509">
                  <c:v>54</c:v>
                </c:pt>
                <c:pt idx="510">
                  <c:v>51</c:v>
                </c:pt>
                <c:pt idx="511">
                  <c:v>51</c:v>
                </c:pt>
                <c:pt idx="512">
                  <c:v>50</c:v>
                </c:pt>
                <c:pt idx="513">
                  <c:v>49</c:v>
                </c:pt>
                <c:pt idx="514">
                  <c:v>48</c:v>
                </c:pt>
                <c:pt idx="515">
                  <c:v>47</c:v>
                </c:pt>
                <c:pt idx="516">
                  <c:v>47</c:v>
                </c:pt>
                <c:pt idx="517">
                  <c:v>47</c:v>
                </c:pt>
                <c:pt idx="518">
                  <c:v>47</c:v>
                </c:pt>
                <c:pt idx="519">
                  <c:v>46</c:v>
                </c:pt>
                <c:pt idx="520">
                  <c:v>43</c:v>
                </c:pt>
                <c:pt idx="521">
                  <c:v>43</c:v>
                </c:pt>
                <c:pt idx="522">
                  <c:v>43</c:v>
                </c:pt>
                <c:pt idx="523">
                  <c:v>42</c:v>
                </c:pt>
                <c:pt idx="524">
                  <c:v>41</c:v>
                </c:pt>
                <c:pt idx="525">
                  <c:v>18</c:v>
                </c:pt>
              </c:numCache>
            </c:numRef>
          </c:cat>
          <c:val>
            <c:numRef>
              <c:f>Sheet2!$V$2:$V$527</c:f>
              <c:numCache>
                <c:formatCode>General</c:formatCode>
                <c:ptCount val="5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12</c:v>
                </c:pt>
                <c:pt idx="95">
                  <c:v>12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18</c:v>
                </c:pt>
                <c:pt idx="116">
                  <c:v>18</c:v>
                </c:pt>
                <c:pt idx="117">
                  <c:v>18</c:v>
                </c:pt>
                <c:pt idx="118">
                  <c:v>18</c:v>
                </c:pt>
                <c:pt idx="119">
                  <c:v>18</c:v>
                </c:pt>
                <c:pt idx="120">
                  <c:v>18</c:v>
                </c:pt>
                <c:pt idx="121">
                  <c:v>18</c:v>
                </c:pt>
                <c:pt idx="122">
                  <c:v>18</c:v>
                </c:pt>
                <c:pt idx="123">
                  <c:v>18</c:v>
                </c:pt>
                <c:pt idx="124">
                  <c:v>18</c:v>
                </c:pt>
                <c:pt idx="125">
                  <c:v>18</c:v>
                </c:pt>
                <c:pt idx="126">
                  <c:v>18</c:v>
                </c:pt>
                <c:pt idx="127">
                  <c:v>18</c:v>
                </c:pt>
                <c:pt idx="128">
                  <c:v>18</c:v>
                </c:pt>
                <c:pt idx="129">
                  <c:v>18</c:v>
                </c:pt>
                <c:pt idx="130">
                  <c:v>18</c:v>
                </c:pt>
                <c:pt idx="131">
                  <c:v>18</c:v>
                </c:pt>
                <c:pt idx="132">
                  <c:v>18</c:v>
                </c:pt>
                <c:pt idx="133">
                  <c:v>12</c:v>
                </c:pt>
                <c:pt idx="134">
                  <c:v>12</c:v>
                </c:pt>
                <c:pt idx="135">
                  <c:v>12</c:v>
                </c:pt>
                <c:pt idx="136">
                  <c:v>12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12</c:v>
                </c:pt>
                <c:pt idx="145">
                  <c:v>2</c:v>
                </c:pt>
                <c:pt idx="146">
                  <c:v>2</c:v>
                </c:pt>
                <c:pt idx="147">
                  <c:v>9</c:v>
                </c:pt>
                <c:pt idx="148">
                  <c:v>9</c:v>
                </c:pt>
                <c:pt idx="149">
                  <c:v>9</c:v>
                </c:pt>
                <c:pt idx="150">
                  <c:v>9</c:v>
                </c:pt>
                <c:pt idx="151">
                  <c:v>9</c:v>
                </c:pt>
                <c:pt idx="152">
                  <c:v>9</c:v>
                </c:pt>
                <c:pt idx="153">
                  <c:v>9</c:v>
                </c:pt>
                <c:pt idx="154">
                  <c:v>9</c:v>
                </c:pt>
                <c:pt idx="155">
                  <c:v>9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5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7</c:v>
                </c:pt>
                <c:pt idx="171">
                  <c:v>7</c:v>
                </c:pt>
                <c:pt idx="172">
                  <c:v>7</c:v>
                </c:pt>
                <c:pt idx="173">
                  <c:v>7</c:v>
                </c:pt>
                <c:pt idx="174">
                  <c:v>7</c:v>
                </c:pt>
                <c:pt idx="175">
                  <c:v>7</c:v>
                </c:pt>
                <c:pt idx="176">
                  <c:v>7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15</c:v>
                </c:pt>
                <c:pt idx="189">
                  <c:v>15</c:v>
                </c:pt>
                <c:pt idx="190">
                  <c:v>15</c:v>
                </c:pt>
                <c:pt idx="191">
                  <c:v>15</c:v>
                </c:pt>
                <c:pt idx="192">
                  <c:v>15</c:v>
                </c:pt>
                <c:pt idx="193">
                  <c:v>15</c:v>
                </c:pt>
                <c:pt idx="194">
                  <c:v>15</c:v>
                </c:pt>
                <c:pt idx="195">
                  <c:v>15</c:v>
                </c:pt>
                <c:pt idx="196">
                  <c:v>15</c:v>
                </c:pt>
                <c:pt idx="197">
                  <c:v>15</c:v>
                </c:pt>
                <c:pt idx="198">
                  <c:v>15</c:v>
                </c:pt>
                <c:pt idx="199">
                  <c:v>15</c:v>
                </c:pt>
                <c:pt idx="200">
                  <c:v>15</c:v>
                </c:pt>
                <c:pt idx="201">
                  <c:v>15</c:v>
                </c:pt>
                <c:pt idx="202">
                  <c:v>15</c:v>
                </c:pt>
                <c:pt idx="203">
                  <c:v>12</c:v>
                </c:pt>
                <c:pt idx="204">
                  <c:v>12</c:v>
                </c:pt>
                <c:pt idx="205">
                  <c:v>12</c:v>
                </c:pt>
                <c:pt idx="206">
                  <c:v>12</c:v>
                </c:pt>
                <c:pt idx="207">
                  <c:v>12</c:v>
                </c:pt>
                <c:pt idx="208">
                  <c:v>12</c:v>
                </c:pt>
                <c:pt idx="209">
                  <c:v>12</c:v>
                </c:pt>
                <c:pt idx="210">
                  <c:v>12</c:v>
                </c:pt>
                <c:pt idx="211">
                  <c:v>12</c:v>
                </c:pt>
                <c:pt idx="212">
                  <c:v>12</c:v>
                </c:pt>
                <c:pt idx="213">
                  <c:v>12</c:v>
                </c:pt>
                <c:pt idx="214">
                  <c:v>12</c:v>
                </c:pt>
                <c:pt idx="215">
                  <c:v>19</c:v>
                </c:pt>
                <c:pt idx="216">
                  <c:v>19</c:v>
                </c:pt>
                <c:pt idx="217">
                  <c:v>19</c:v>
                </c:pt>
                <c:pt idx="218">
                  <c:v>19</c:v>
                </c:pt>
                <c:pt idx="219">
                  <c:v>19</c:v>
                </c:pt>
                <c:pt idx="220">
                  <c:v>19</c:v>
                </c:pt>
                <c:pt idx="221">
                  <c:v>19</c:v>
                </c:pt>
                <c:pt idx="222">
                  <c:v>19</c:v>
                </c:pt>
                <c:pt idx="223">
                  <c:v>19</c:v>
                </c:pt>
                <c:pt idx="224">
                  <c:v>19</c:v>
                </c:pt>
                <c:pt idx="225">
                  <c:v>19</c:v>
                </c:pt>
                <c:pt idx="226">
                  <c:v>19</c:v>
                </c:pt>
                <c:pt idx="227">
                  <c:v>19</c:v>
                </c:pt>
                <c:pt idx="228">
                  <c:v>19</c:v>
                </c:pt>
                <c:pt idx="229">
                  <c:v>19</c:v>
                </c:pt>
                <c:pt idx="230">
                  <c:v>19</c:v>
                </c:pt>
                <c:pt idx="231">
                  <c:v>19</c:v>
                </c:pt>
                <c:pt idx="232">
                  <c:v>19</c:v>
                </c:pt>
                <c:pt idx="233">
                  <c:v>19</c:v>
                </c:pt>
                <c:pt idx="234">
                  <c:v>31</c:v>
                </c:pt>
                <c:pt idx="235">
                  <c:v>31</c:v>
                </c:pt>
                <c:pt idx="236">
                  <c:v>31</c:v>
                </c:pt>
                <c:pt idx="237">
                  <c:v>31</c:v>
                </c:pt>
                <c:pt idx="238">
                  <c:v>31</c:v>
                </c:pt>
                <c:pt idx="239">
                  <c:v>31</c:v>
                </c:pt>
                <c:pt idx="240">
                  <c:v>31</c:v>
                </c:pt>
                <c:pt idx="241">
                  <c:v>31</c:v>
                </c:pt>
                <c:pt idx="242">
                  <c:v>31</c:v>
                </c:pt>
                <c:pt idx="243">
                  <c:v>31</c:v>
                </c:pt>
                <c:pt idx="244">
                  <c:v>31</c:v>
                </c:pt>
                <c:pt idx="245">
                  <c:v>31</c:v>
                </c:pt>
                <c:pt idx="246">
                  <c:v>31</c:v>
                </c:pt>
                <c:pt idx="247">
                  <c:v>31</c:v>
                </c:pt>
                <c:pt idx="248">
                  <c:v>31</c:v>
                </c:pt>
                <c:pt idx="249">
                  <c:v>31</c:v>
                </c:pt>
                <c:pt idx="250">
                  <c:v>31</c:v>
                </c:pt>
                <c:pt idx="251">
                  <c:v>31</c:v>
                </c:pt>
                <c:pt idx="252">
                  <c:v>31</c:v>
                </c:pt>
                <c:pt idx="253">
                  <c:v>31</c:v>
                </c:pt>
                <c:pt idx="254">
                  <c:v>31</c:v>
                </c:pt>
                <c:pt idx="255">
                  <c:v>31</c:v>
                </c:pt>
                <c:pt idx="256">
                  <c:v>31</c:v>
                </c:pt>
                <c:pt idx="257">
                  <c:v>31</c:v>
                </c:pt>
                <c:pt idx="258">
                  <c:v>31</c:v>
                </c:pt>
                <c:pt idx="259">
                  <c:v>31</c:v>
                </c:pt>
                <c:pt idx="260">
                  <c:v>31</c:v>
                </c:pt>
                <c:pt idx="261">
                  <c:v>31</c:v>
                </c:pt>
                <c:pt idx="262">
                  <c:v>31</c:v>
                </c:pt>
                <c:pt idx="263">
                  <c:v>31</c:v>
                </c:pt>
                <c:pt idx="264">
                  <c:v>31</c:v>
                </c:pt>
                <c:pt idx="265">
                  <c:v>68</c:v>
                </c:pt>
                <c:pt idx="266">
                  <c:v>68</c:v>
                </c:pt>
                <c:pt idx="267">
                  <c:v>68</c:v>
                </c:pt>
                <c:pt idx="268">
                  <c:v>68</c:v>
                </c:pt>
                <c:pt idx="269">
                  <c:v>68</c:v>
                </c:pt>
                <c:pt idx="270">
                  <c:v>68</c:v>
                </c:pt>
                <c:pt idx="271">
                  <c:v>68</c:v>
                </c:pt>
                <c:pt idx="272">
                  <c:v>68</c:v>
                </c:pt>
                <c:pt idx="273">
                  <c:v>68</c:v>
                </c:pt>
                <c:pt idx="274">
                  <c:v>68</c:v>
                </c:pt>
                <c:pt idx="275">
                  <c:v>68</c:v>
                </c:pt>
                <c:pt idx="276">
                  <c:v>68</c:v>
                </c:pt>
                <c:pt idx="277">
                  <c:v>68</c:v>
                </c:pt>
                <c:pt idx="278">
                  <c:v>68</c:v>
                </c:pt>
                <c:pt idx="279">
                  <c:v>68</c:v>
                </c:pt>
                <c:pt idx="280">
                  <c:v>68</c:v>
                </c:pt>
                <c:pt idx="281">
                  <c:v>68</c:v>
                </c:pt>
                <c:pt idx="282">
                  <c:v>68</c:v>
                </c:pt>
                <c:pt idx="283">
                  <c:v>68</c:v>
                </c:pt>
                <c:pt idx="284">
                  <c:v>68</c:v>
                </c:pt>
                <c:pt idx="285">
                  <c:v>68</c:v>
                </c:pt>
                <c:pt idx="286">
                  <c:v>68</c:v>
                </c:pt>
                <c:pt idx="287">
                  <c:v>68</c:v>
                </c:pt>
                <c:pt idx="288">
                  <c:v>68</c:v>
                </c:pt>
                <c:pt idx="289">
                  <c:v>68</c:v>
                </c:pt>
                <c:pt idx="290">
                  <c:v>68</c:v>
                </c:pt>
                <c:pt idx="291">
                  <c:v>68</c:v>
                </c:pt>
                <c:pt idx="292">
                  <c:v>68</c:v>
                </c:pt>
                <c:pt idx="293">
                  <c:v>68</c:v>
                </c:pt>
                <c:pt idx="294">
                  <c:v>68</c:v>
                </c:pt>
                <c:pt idx="295">
                  <c:v>68</c:v>
                </c:pt>
                <c:pt idx="296">
                  <c:v>68</c:v>
                </c:pt>
                <c:pt idx="297">
                  <c:v>68</c:v>
                </c:pt>
                <c:pt idx="298">
                  <c:v>68</c:v>
                </c:pt>
                <c:pt idx="299">
                  <c:v>68</c:v>
                </c:pt>
                <c:pt idx="300">
                  <c:v>68</c:v>
                </c:pt>
                <c:pt idx="301">
                  <c:v>68</c:v>
                </c:pt>
                <c:pt idx="302">
                  <c:v>68</c:v>
                </c:pt>
                <c:pt idx="303">
                  <c:v>68</c:v>
                </c:pt>
                <c:pt idx="304">
                  <c:v>68</c:v>
                </c:pt>
                <c:pt idx="305">
                  <c:v>68</c:v>
                </c:pt>
                <c:pt idx="306">
                  <c:v>68</c:v>
                </c:pt>
                <c:pt idx="307">
                  <c:v>68</c:v>
                </c:pt>
                <c:pt idx="308">
                  <c:v>68</c:v>
                </c:pt>
                <c:pt idx="309">
                  <c:v>68</c:v>
                </c:pt>
                <c:pt idx="310">
                  <c:v>68</c:v>
                </c:pt>
                <c:pt idx="311">
                  <c:v>68</c:v>
                </c:pt>
                <c:pt idx="312">
                  <c:v>68</c:v>
                </c:pt>
                <c:pt idx="313">
                  <c:v>68</c:v>
                </c:pt>
                <c:pt idx="314">
                  <c:v>68</c:v>
                </c:pt>
                <c:pt idx="315">
                  <c:v>68</c:v>
                </c:pt>
                <c:pt idx="316">
                  <c:v>68</c:v>
                </c:pt>
                <c:pt idx="317">
                  <c:v>68</c:v>
                </c:pt>
                <c:pt idx="318">
                  <c:v>68</c:v>
                </c:pt>
                <c:pt idx="319">
                  <c:v>68</c:v>
                </c:pt>
                <c:pt idx="320">
                  <c:v>68</c:v>
                </c:pt>
                <c:pt idx="321">
                  <c:v>68</c:v>
                </c:pt>
                <c:pt idx="322">
                  <c:v>68</c:v>
                </c:pt>
                <c:pt idx="323">
                  <c:v>68</c:v>
                </c:pt>
                <c:pt idx="324">
                  <c:v>68</c:v>
                </c:pt>
                <c:pt idx="325">
                  <c:v>68</c:v>
                </c:pt>
                <c:pt idx="326">
                  <c:v>68</c:v>
                </c:pt>
                <c:pt idx="327">
                  <c:v>68</c:v>
                </c:pt>
                <c:pt idx="328">
                  <c:v>68</c:v>
                </c:pt>
                <c:pt idx="329">
                  <c:v>68</c:v>
                </c:pt>
                <c:pt idx="330">
                  <c:v>68</c:v>
                </c:pt>
                <c:pt idx="331">
                  <c:v>68</c:v>
                </c:pt>
                <c:pt idx="332">
                  <c:v>68</c:v>
                </c:pt>
                <c:pt idx="333">
                  <c:v>76</c:v>
                </c:pt>
                <c:pt idx="334">
                  <c:v>76</c:v>
                </c:pt>
                <c:pt idx="335">
                  <c:v>76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76</c:v>
                </c:pt>
                <c:pt idx="340">
                  <c:v>76</c:v>
                </c:pt>
                <c:pt idx="341">
                  <c:v>76</c:v>
                </c:pt>
                <c:pt idx="342">
                  <c:v>76</c:v>
                </c:pt>
                <c:pt idx="343">
                  <c:v>76</c:v>
                </c:pt>
                <c:pt idx="344">
                  <c:v>76</c:v>
                </c:pt>
                <c:pt idx="345">
                  <c:v>76</c:v>
                </c:pt>
                <c:pt idx="346">
                  <c:v>76</c:v>
                </c:pt>
                <c:pt idx="347">
                  <c:v>76</c:v>
                </c:pt>
                <c:pt idx="348">
                  <c:v>76</c:v>
                </c:pt>
                <c:pt idx="349">
                  <c:v>76</c:v>
                </c:pt>
                <c:pt idx="350">
                  <c:v>76</c:v>
                </c:pt>
                <c:pt idx="351">
                  <c:v>76</c:v>
                </c:pt>
                <c:pt idx="352">
                  <c:v>76</c:v>
                </c:pt>
                <c:pt idx="353">
                  <c:v>76</c:v>
                </c:pt>
                <c:pt idx="354">
                  <c:v>76</c:v>
                </c:pt>
                <c:pt idx="355">
                  <c:v>76</c:v>
                </c:pt>
                <c:pt idx="356">
                  <c:v>76</c:v>
                </c:pt>
                <c:pt idx="357">
                  <c:v>76</c:v>
                </c:pt>
                <c:pt idx="358">
                  <c:v>76</c:v>
                </c:pt>
                <c:pt idx="359">
                  <c:v>76</c:v>
                </c:pt>
                <c:pt idx="360">
                  <c:v>76</c:v>
                </c:pt>
                <c:pt idx="361">
                  <c:v>76</c:v>
                </c:pt>
                <c:pt idx="362">
                  <c:v>76</c:v>
                </c:pt>
                <c:pt idx="363">
                  <c:v>76</c:v>
                </c:pt>
                <c:pt idx="364">
                  <c:v>76</c:v>
                </c:pt>
                <c:pt idx="365">
                  <c:v>76</c:v>
                </c:pt>
                <c:pt idx="366">
                  <c:v>76</c:v>
                </c:pt>
                <c:pt idx="367">
                  <c:v>76</c:v>
                </c:pt>
                <c:pt idx="368">
                  <c:v>76</c:v>
                </c:pt>
                <c:pt idx="369">
                  <c:v>76</c:v>
                </c:pt>
                <c:pt idx="370">
                  <c:v>76</c:v>
                </c:pt>
                <c:pt idx="371">
                  <c:v>76</c:v>
                </c:pt>
                <c:pt idx="372">
                  <c:v>76</c:v>
                </c:pt>
                <c:pt idx="373">
                  <c:v>76</c:v>
                </c:pt>
                <c:pt idx="374">
                  <c:v>76</c:v>
                </c:pt>
                <c:pt idx="375">
                  <c:v>76</c:v>
                </c:pt>
                <c:pt idx="376">
                  <c:v>76</c:v>
                </c:pt>
                <c:pt idx="377">
                  <c:v>76</c:v>
                </c:pt>
                <c:pt idx="378">
                  <c:v>76</c:v>
                </c:pt>
                <c:pt idx="379">
                  <c:v>76</c:v>
                </c:pt>
                <c:pt idx="380">
                  <c:v>76</c:v>
                </c:pt>
                <c:pt idx="381">
                  <c:v>76</c:v>
                </c:pt>
                <c:pt idx="382">
                  <c:v>76</c:v>
                </c:pt>
                <c:pt idx="383">
                  <c:v>76</c:v>
                </c:pt>
                <c:pt idx="384">
                  <c:v>76</c:v>
                </c:pt>
                <c:pt idx="385">
                  <c:v>76</c:v>
                </c:pt>
                <c:pt idx="386">
                  <c:v>76</c:v>
                </c:pt>
                <c:pt idx="387">
                  <c:v>76</c:v>
                </c:pt>
                <c:pt idx="388">
                  <c:v>76</c:v>
                </c:pt>
                <c:pt idx="389">
                  <c:v>76</c:v>
                </c:pt>
                <c:pt idx="390">
                  <c:v>76</c:v>
                </c:pt>
                <c:pt idx="391">
                  <c:v>76</c:v>
                </c:pt>
                <c:pt idx="392">
                  <c:v>76</c:v>
                </c:pt>
                <c:pt idx="393">
                  <c:v>76</c:v>
                </c:pt>
                <c:pt idx="394">
                  <c:v>76</c:v>
                </c:pt>
                <c:pt idx="395">
                  <c:v>76</c:v>
                </c:pt>
                <c:pt idx="396">
                  <c:v>76</c:v>
                </c:pt>
                <c:pt idx="397">
                  <c:v>76</c:v>
                </c:pt>
                <c:pt idx="398">
                  <c:v>76</c:v>
                </c:pt>
                <c:pt idx="399">
                  <c:v>76</c:v>
                </c:pt>
                <c:pt idx="400">
                  <c:v>76</c:v>
                </c:pt>
                <c:pt idx="401">
                  <c:v>76</c:v>
                </c:pt>
                <c:pt idx="402">
                  <c:v>76</c:v>
                </c:pt>
                <c:pt idx="403">
                  <c:v>76</c:v>
                </c:pt>
                <c:pt idx="404">
                  <c:v>76</c:v>
                </c:pt>
                <c:pt idx="405">
                  <c:v>76</c:v>
                </c:pt>
                <c:pt idx="406">
                  <c:v>76</c:v>
                </c:pt>
                <c:pt idx="407">
                  <c:v>76</c:v>
                </c:pt>
                <c:pt idx="408">
                  <c:v>76</c:v>
                </c:pt>
                <c:pt idx="409">
                  <c:v>45</c:v>
                </c:pt>
                <c:pt idx="410">
                  <c:v>45</c:v>
                </c:pt>
                <c:pt idx="411">
                  <c:v>45</c:v>
                </c:pt>
                <c:pt idx="412">
                  <c:v>45</c:v>
                </c:pt>
                <c:pt idx="413">
                  <c:v>45</c:v>
                </c:pt>
                <c:pt idx="414">
                  <c:v>45</c:v>
                </c:pt>
                <c:pt idx="415">
                  <c:v>45</c:v>
                </c:pt>
                <c:pt idx="416">
                  <c:v>45</c:v>
                </c:pt>
                <c:pt idx="417">
                  <c:v>45</c:v>
                </c:pt>
                <c:pt idx="418">
                  <c:v>45</c:v>
                </c:pt>
                <c:pt idx="419">
                  <c:v>45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45</c:v>
                </c:pt>
                <c:pt idx="424">
                  <c:v>45</c:v>
                </c:pt>
                <c:pt idx="425">
                  <c:v>45</c:v>
                </c:pt>
                <c:pt idx="426">
                  <c:v>45</c:v>
                </c:pt>
                <c:pt idx="427">
                  <c:v>45</c:v>
                </c:pt>
                <c:pt idx="428">
                  <c:v>45</c:v>
                </c:pt>
                <c:pt idx="429">
                  <c:v>45</c:v>
                </c:pt>
                <c:pt idx="430">
                  <c:v>45</c:v>
                </c:pt>
                <c:pt idx="431">
                  <c:v>45</c:v>
                </c:pt>
                <c:pt idx="432">
                  <c:v>45</c:v>
                </c:pt>
                <c:pt idx="433">
                  <c:v>45</c:v>
                </c:pt>
                <c:pt idx="434">
                  <c:v>45</c:v>
                </c:pt>
                <c:pt idx="435">
                  <c:v>45</c:v>
                </c:pt>
                <c:pt idx="436">
                  <c:v>45</c:v>
                </c:pt>
                <c:pt idx="437">
                  <c:v>45</c:v>
                </c:pt>
                <c:pt idx="438">
                  <c:v>45</c:v>
                </c:pt>
                <c:pt idx="439">
                  <c:v>45</c:v>
                </c:pt>
                <c:pt idx="440">
                  <c:v>45</c:v>
                </c:pt>
                <c:pt idx="441">
                  <c:v>45</c:v>
                </c:pt>
                <c:pt idx="442">
                  <c:v>45</c:v>
                </c:pt>
                <c:pt idx="443">
                  <c:v>45</c:v>
                </c:pt>
                <c:pt idx="444">
                  <c:v>45</c:v>
                </c:pt>
                <c:pt idx="445">
                  <c:v>45</c:v>
                </c:pt>
                <c:pt idx="446">
                  <c:v>45</c:v>
                </c:pt>
                <c:pt idx="447">
                  <c:v>45</c:v>
                </c:pt>
                <c:pt idx="448">
                  <c:v>45</c:v>
                </c:pt>
                <c:pt idx="449">
                  <c:v>45</c:v>
                </c:pt>
                <c:pt idx="450">
                  <c:v>45</c:v>
                </c:pt>
                <c:pt idx="451">
                  <c:v>45</c:v>
                </c:pt>
                <c:pt idx="452">
                  <c:v>45</c:v>
                </c:pt>
                <c:pt idx="453">
                  <c:v>45</c:v>
                </c:pt>
                <c:pt idx="454">
                  <c:v>32</c:v>
                </c:pt>
                <c:pt idx="455">
                  <c:v>32</c:v>
                </c:pt>
                <c:pt idx="456">
                  <c:v>32</c:v>
                </c:pt>
                <c:pt idx="457">
                  <c:v>32</c:v>
                </c:pt>
                <c:pt idx="458">
                  <c:v>32</c:v>
                </c:pt>
                <c:pt idx="459">
                  <c:v>32</c:v>
                </c:pt>
                <c:pt idx="460">
                  <c:v>32</c:v>
                </c:pt>
                <c:pt idx="461">
                  <c:v>32</c:v>
                </c:pt>
                <c:pt idx="462">
                  <c:v>32</c:v>
                </c:pt>
                <c:pt idx="463">
                  <c:v>32</c:v>
                </c:pt>
                <c:pt idx="464">
                  <c:v>32</c:v>
                </c:pt>
                <c:pt idx="465">
                  <c:v>32</c:v>
                </c:pt>
                <c:pt idx="466">
                  <c:v>32</c:v>
                </c:pt>
                <c:pt idx="467">
                  <c:v>32</c:v>
                </c:pt>
                <c:pt idx="468">
                  <c:v>32</c:v>
                </c:pt>
                <c:pt idx="469">
                  <c:v>32</c:v>
                </c:pt>
                <c:pt idx="470">
                  <c:v>32</c:v>
                </c:pt>
                <c:pt idx="471">
                  <c:v>32</c:v>
                </c:pt>
                <c:pt idx="472">
                  <c:v>32</c:v>
                </c:pt>
                <c:pt idx="473">
                  <c:v>32</c:v>
                </c:pt>
                <c:pt idx="474">
                  <c:v>32</c:v>
                </c:pt>
                <c:pt idx="475">
                  <c:v>32</c:v>
                </c:pt>
                <c:pt idx="476">
                  <c:v>32</c:v>
                </c:pt>
                <c:pt idx="477">
                  <c:v>32</c:v>
                </c:pt>
                <c:pt idx="478">
                  <c:v>32</c:v>
                </c:pt>
                <c:pt idx="479">
                  <c:v>32</c:v>
                </c:pt>
                <c:pt idx="480">
                  <c:v>32</c:v>
                </c:pt>
                <c:pt idx="481">
                  <c:v>32</c:v>
                </c:pt>
                <c:pt idx="482">
                  <c:v>32</c:v>
                </c:pt>
                <c:pt idx="483">
                  <c:v>32</c:v>
                </c:pt>
                <c:pt idx="484">
                  <c:v>32</c:v>
                </c:pt>
                <c:pt idx="485">
                  <c:v>32</c:v>
                </c:pt>
                <c:pt idx="486">
                  <c:v>9</c:v>
                </c:pt>
                <c:pt idx="487">
                  <c:v>9</c:v>
                </c:pt>
                <c:pt idx="488">
                  <c:v>9</c:v>
                </c:pt>
                <c:pt idx="489">
                  <c:v>9</c:v>
                </c:pt>
                <c:pt idx="490">
                  <c:v>9</c:v>
                </c:pt>
                <c:pt idx="491">
                  <c:v>9</c:v>
                </c:pt>
                <c:pt idx="492">
                  <c:v>9</c:v>
                </c:pt>
                <c:pt idx="493">
                  <c:v>9</c:v>
                </c:pt>
                <c:pt idx="494">
                  <c:v>9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2</c:v>
                </c:pt>
                <c:pt idx="499">
                  <c:v>2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2</c:v>
                </c:pt>
                <c:pt idx="504">
                  <c:v>2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2</c:v>
                </c:pt>
                <c:pt idx="509">
                  <c:v>2</c:v>
                </c:pt>
                <c:pt idx="510">
                  <c:v>2</c:v>
                </c:pt>
                <c:pt idx="511">
                  <c:v>2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4</c:v>
                </c:pt>
                <c:pt idx="516">
                  <c:v>4</c:v>
                </c:pt>
                <c:pt idx="517">
                  <c:v>4</c:v>
                </c:pt>
                <c:pt idx="518">
                  <c:v>4</c:v>
                </c:pt>
                <c:pt idx="519">
                  <c:v>1</c:v>
                </c:pt>
                <c:pt idx="520">
                  <c:v>3</c:v>
                </c:pt>
                <c:pt idx="521">
                  <c:v>3</c:v>
                </c:pt>
                <c:pt idx="522">
                  <c:v>3</c:v>
                </c:pt>
                <c:pt idx="523">
                  <c:v>1</c:v>
                </c:pt>
                <c:pt idx="524">
                  <c:v>1</c:v>
                </c:pt>
                <c:pt idx="5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C-484A-BB80-1F025C5A6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80933904"/>
        <c:axId val="568783584"/>
      </c:barChart>
      <c:catAx>
        <c:axId val="78093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783584"/>
        <c:crosses val="autoZero"/>
        <c:auto val="1"/>
        <c:lblAlgn val="ctr"/>
        <c:lblOffset val="100"/>
        <c:noMultiLvlLbl val="0"/>
      </c:catAx>
      <c:valAx>
        <c:axId val="56878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93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550</xdr:row>
      <xdr:rowOff>142875</xdr:rowOff>
    </xdr:from>
    <xdr:to>
      <xdr:col>10</xdr:col>
      <xdr:colOff>800100</xdr:colOff>
      <xdr:row>564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C3E4DC-5E9C-4D10-A55C-4B68B5AB18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238125</xdr:colOff>
      <xdr:row>535</xdr:row>
      <xdr:rowOff>147637</xdr:rowOff>
    </xdr:from>
    <xdr:to>
      <xdr:col>10</xdr:col>
      <xdr:colOff>809625</xdr:colOff>
      <xdr:row>550</xdr:row>
      <xdr:rowOff>33337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4645E57-6C0E-4132-827E-F17390FEB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28575</xdr:colOff>
      <xdr:row>535</xdr:row>
      <xdr:rowOff>138112</xdr:rowOff>
    </xdr:from>
    <xdr:to>
      <xdr:col>21</xdr:col>
      <xdr:colOff>552450</xdr:colOff>
      <xdr:row>550</xdr:row>
      <xdr:rowOff>23812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FCF7492-2A97-4FA3-B1A5-A4AB401A25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76">
    <queryTableFields count="34">
      <queryTableField id="1" name="Column1" tableColumnId="1"/>
      <queryTableField id="64" dataBound="0" tableColumnId="64"/>
      <queryTableField id="69" dataBound="0" tableColumnId="69"/>
      <queryTableField id="70" dataBound="0" tableColumnId="70"/>
      <queryTableField id="65" dataBound="0" tableColumnId="65"/>
      <queryTableField id="67" dataBound="0" tableColumnId="67"/>
      <queryTableField id="68" dataBound="0" tableColumnId="68"/>
      <queryTableField id="66" dataBound="0" tableColumnId="66"/>
      <queryTableField id="2" name="Column2" tableColumnId="2"/>
      <queryTableField id="3" name="Column3" tableColumnId="3"/>
      <queryTableField id="4" name="Column4" tableColumnId="4"/>
      <queryTableField id="75" dataBound="0" tableColumnId="75"/>
      <queryTableField id="6" name="Column6" tableColumnId="6"/>
      <queryTableField id="7" name="Column7" tableColumnId="7"/>
      <queryTableField id="9" name="Column9" tableColumnId="9"/>
      <queryTableField id="12" name="Column12" tableColumnId="12"/>
      <queryTableField id="13" name="Column13" tableColumnId="13"/>
      <queryTableField id="14" name="Column14" tableColumnId="14"/>
      <queryTableField id="16" name="Column16" tableColumnId="16"/>
      <queryTableField id="20" name="Column20" tableColumnId="20"/>
      <queryTableField id="71" dataBound="0" tableColumnId="71"/>
      <queryTableField id="72" dataBound="0" tableColumnId="72"/>
      <queryTableField id="21" name="Column21" tableColumnId="21"/>
      <queryTableField id="73" dataBound="0" tableColumnId="73"/>
      <queryTableField id="24" name="Column24" tableColumnId="24"/>
      <queryTableField id="33" name="Column33" tableColumnId="33"/>
      <queryTableField id="39" name="Column39" tableColumnId="39"/>
      <queryTableField id="40" name="Column40" tableColumnId="40"/>
      <queryTableField id="41" name="Column41" tableColumnId="41"/>
      <queryTableField id="42" name="Column42" tableColumnId="42"/>
      <queryTableField id="44" name="Column44" tableColumnId="44"/>
      <queryTableField id="50" name="Column50" tableColumnId="50"/>
      <queryTableField id="51" name="Column51" tableColumnId="51"/>
      <queryTableField id="52" name="Column52" tableColumnId="52"/>
    </queryTableFields>
    <queryTableDeletedFields count="40">
      <deletedField name="Column59"/>
      <deletedField name="Column60"/>
      <deletedField name="Column61"/>
      <deletedField name="Column62"/>
      <deletedField name="Column63"/>
      <deletedField name="Column53"/>
      <deletedField name="Column54"/>
      <deletedField name="Column55"/>
      <deletedField name="Column56"/>
      <deletedField name="Column57"/>
      <deletedField name="Column58"/>
      <deletedField name="Column45"/>
      <deletedField name="Column46"/>
      <deletedField name="Column47"/>
      <deletedField name="Column48"/>
      <deletedField name="Column49"/>
      <deletedField name="Column17"/>
      <deletedField name="Column18"/>
      <deletedField name="Column19"/>
      <deletedField name="Column10"/>
      <deletedField name="Column11"/>
      <deletedField name="Column5"/>
      <deletedField name="Column15"/>
      <deletedField name="Column22"/>
      <deletedField name="Column23"/>
      <deletedField name="Column25"/>
      <deletedField name="Column26"/>
      <deletedField name="Column27"/>
      <deletedField name="Column28"/>
      <deletedField name="Column29"/>
      <deletedField name="Column30"/>
      <deletedField name="Column31"/>
      <deletedField name="Column32"/>
      <deletedField name="Column8"/>
      <deletedField name="Column34"/>
      <deletedField name="Column35"/>
      <deletedField name="Column36"/>
      <deletedField name="Column37"/>
      <deletedField name="Column38"/>
      <deletedField name="Column43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Open_Data_RDW_ARIEL" displayName="Open_Data_RDW_ARIEL" ref="A1:AH527" tableType="queryTable" totalsRowShown="0" headerRowDxfId="18" headerRowBorderDxfId="36" tableBorderDxfId="37" totalsRowBorderDxfId="35">
  <autoFilter ref="A1:AH527"/>
  <sortState xmlns:xlrd2="http://schemas.microsoft.com/office/spreadsheetml/2017/richdata2" ref="A2:AH527">
    <sortCondition ref="T2:T527"/>
  </sortState>
  <tableColumns count="34">
    <tableColumn id="1" uniqueName="1" name="Kenteken (raw)" queryTableFieldId="1" dataDxfId="3"/>
    <tableColumn id="64" uniqueName="64" name="Kenteken" queryTableFieldId="64" dataDxfId="1">
      <calculatedColumnFormula>REPLACE(REPLACE(A2,3,0,"-"),6,0,"-")</calculatedColumnFormula>
    </tableColumn>
    <tableColumn id="69" uniqueName="69" name="2de letter" queryTableFieldId="69" dataDxfId="2">
      <calculatedColumnFormula>REPLACE(REPLACE(A2,1,1,""),2,4,"")</calculatedColumnFormula>
    </tableColumn>
    <tableColumn id="70" uniqueName="70" name="Kolom 1 Letters" queryTableFieldId="70" dataDxfId="34">
      <calculatedColumnFormula>(REPLACE(A2,3,4,""))</calculatedColumnFormula>
    </tableColumn>
    <tableColumn id="65" uniqueName="65" name="Kolom 1" queryTableFieldId="65" dataDxfId="33">
      <calculatedColumnFormula>IFERROR(VALUE(LEFT($B2,2)),"")</calculatedColumnFormula>
    </tableColumn>
    <tableColumn id="67" uniqueName="67" name="Kolom 2" queryTableFieldId="67" dataDxfId="32">
      <calculatedColumnFormula>IFERROR(VALUE(MID($B2,4,2)),"")</calculatedColumnFormula>
    </tableColumn>
    <tableColumn id="68" uniqueName="68" name="Kolom 3" queryTableFieldId="68" dataDxfId="31">
      <calculatedColumnFormula>IFERROR(VALUE(RIGHT($B2,2)),"")</calculatedColumnFormula>
    </tableColumn>
    <tableColumn id="66" uniqueName="66" name="Sidecode" queryTableFieldId="66" dataDxfId="30"/>
    <tableColumn id="2" uniqueName="2" name="Voertuigsoort" queryTableFieldId="2" dataDxfId="29"/>
    <tableColumn id="3" uniqueName="3" name="Merk" queryTableFieldId="3" dataDxfId="28"/>
    <tableColumn id="4" uniqueName="4" name="Handelsbenaming" queryTableFieldId="4" dataDxfId="27"/>
    <tableColumn id="75" uniqueName="75" name="Hoeveel_x000a_van_x000a_deze_x000a_soort?" queryTableFieldId="75" dataDxfId="0">
      <calculatedColumnFormula>COUNTIF(K$2:K$526,K2)</calculatedColumnFormula>
    </tableColumn>
    <tableColumn id="6" uniqueName="6" name="Datum _x000a_Tenaamstelling" queryTableFieldId="6" dataDxfId="26"/>
    <tableColumn id="7" uniqueName="7" name="Jaren_x000a_sinds_x000a_tenaamstelling" queryTableFieldId="7" dataDxfId="12"/>
    <tableColumn id="9" uniqueName="9" name="Aantal_x000a_zitplaatsen" queryTableFieldId="9" dataDxfId="11"/>
    <tableColumn id="12" uniqueName="12" name="Aantal_x000a_Cilinders" queryTableFieldId="12" dataDxfId="10"/>
    <tableColumn id="13" uniqueName="13" name="Cilinder_x000a_inhoud" queryTableFieldId="13" dataDxfId="9"/>
    <tableColumn id="14" uniqueName="14" name="Massa_x000a_ledig_x000a_voertuig" queryTableFieldId="14" dataDxfId="8"/>
    <tableColumn id="16" uniqueName="16" name="Massa_x000a_rijklaar" queryTableFieldId="16" dataDxfId="7"/>
    <tableColumn id="20" uniqueName="20" name="Datum_x000a_eerste_x000a_toelating" queryTableFieldId="20" dataDxfId="25"/>
    <tableColumn id="71" uniqueName="71" name="Hoeveel_x000a_jaar_x000a_na ET?" queryTableFieldId="71" dataDxfId="6">
      <calculatedColumnFormula>ROUND(((TODAY())-(DATEVALUE(REPLACE(REPLACE(T2,5,0,"-"),8,0,"-"))))/365,0)</calculatedColumnFormula>
    </tableColumn>
    <tableColumn id="72" uniqueName="72" name="Hoeveel _x000a_van dit_x000a_aantal_x000a_jaren?" queryTableFieldId="72" dataDxfId="5">
      <calculatedColumnFormula>COUNTIF(U$2:U$526,U2)</calculatedColumnFormula>
    </tableColumn>
    <tableColumn id="21" uniqueName="21" name="Datum_x000a_eerste_x000a_afgifte _x000a_nederland" queryTableFieldId="21" dataDxfId="24"/>
    <tableColumn id="73" uniqueName="73" name="Is DET zelfde als Eerste Afgifte?" queryTableFieldId="73" dataDxfId="4">
      <calculatedColumnFormula>T2=W2</calculatedColumnFormula>
    </tableColumn>
    <tableColumn id="24" uniqueName="24" name="WAM_x000a_verzekerd" queryTableFieldId="24" dataDxfId="17"/>
    <tableColumn id="33" uniqueName="33" name="Aantal_x000a_wielen" queryTableFieldId="33" dataDxfId="16"/>
    <tableColumn id="39" uniqueName="39" name="Europese_x000a_voertuig_x000a_categorie" queryTableFieldId="39" dataDxfId="15"/>
    <tableColumn id="40" uniqueName="40" name="Europese_x000a_voertuig_x000a_categorie_x000a_toevoeging" queryTableFieldId="40" dataDxfId="14"/>
    <tableColumn id="41" uniqueName="41" name="Europese_x000a_uitvoering_x000a_categorie_x000a_toevoeging" queryTableFieldId="41" dataDxfId="13"/>
    <tableColumn id="42" uniqueName="42" name="Plaats chassisnummer" queryTableFieldId="42" dataDxfId="23"/>
    <tableColumn id="44" uniqueName="44" name="Type" queryTableFieldId="44" dataDxfId="22"/>
    <tableColumn id="50" uniqueName="50" name="Vermoden_x000a_massa_x000a_rijklaar" queryTableFieldId="50" dataDxfId="21"/>
    <tableColumn id="51" uniqueName="51" name="Wielbasis" queryTableFieldId="51" dataDxfId="20"/>
    <tableColumn id="52" uniqueName="52" name="Export indicator" queryTableFieldId="52" dataDxfId="1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7"/>
  <sheetViews>
    <sheetView tabSelected="1" topLeftCell="B1" workbookViewId="0">
      <pane ySplit="1" topLeftCell="A2" activePane="bottomLeft" state="frozen"/>
      <selection activeCell="B1" sqref="B1"/>
      <selection pane="bottomLeft" activeCell="B2" sqref="B2"/>
    </sheetView>
  </sheetViews>
  <sheetFormatPr defaultRowHeight="15" x14ac:dyDescent="0.25"/>
  <cols>
    <col min="1" max="1" width="13.140625" hidden="1" customWidth="1"/>
    <col min="2" max="2" width="13.140625" style="1" customWidth="1"/>
    <col min="3" max="3" width="13.140625" style="1" hidden="1" customWidth="1"/>
    <col min="4" max="4" width="19.42578125" style="1" hidden="1" customWidth="1"/>
    <col min="5" max="7" width="13.140625" style="1" hidden="1" customWidth="1"/>
    <col min="8" max="8" width="13.140625" style="1" customWidth="1"/>
    <col min="9" max="9" width="21.7109375" bestFit="1" customWidth="1"/>
    <col min="10" max="10" width="12" bestFit="1" customWidth="1"/>
    <col min="11" max="11" width="27.140625" bestFit="1" customWidth="1"/>
    <col min="12" max="12" width="13" style="1" bestFit="1" customWidth="1"/>
    <col min="13" max="13" width="12.42578125" customWidth="1"/>
    <col min="14" max="15" width="11.140625" style="1" bestFit="1" customWidth="1"/>
    <col min="16" max="19" width="12.140625" style="1" bestFit="1" customWidth="1"/>
    <col min="20" max="20" width="12.140625" bestFit="1" customWidth="1"/>
    <col min="21" max="22" width="12.140625" style="1" customWidth="1"/>
    <col min="23" max="23" width="12.140625" bestFit="1" customWidth="1"/>
    <col min="24" max="24" width="12.140625" customWidth="1"/>
    <col min="25" max="25" width="14.42578125" style="1" bestFit="1" customWidth="1"/>
    <col min="26" max="26" width="11.7109375" style="1" bestFit="1" customWidth="1"/>
    <col min="27" max="27" width="13.85546875" style="1" bestFit="1" customWidth="1"/>
    <col min="28" max="29" width="15.5703125" style="1" bestFit="1" customWidth="1"/>
    <col min="30" max="30" width="37.7109375" bestFit="1" customWidth="1"/>
    <col min="31" max="33" width="12.140625" bestFit="1" customWidth="1"/>
    <col min="34" max="34" width="15.140625" bestFit="1" customWidth="1"/>
  </cols>
  <sheetData>
    <row r="1" spans="1:34" ht="60" x14ac:dyDescent="0.25">
      <c r="A1" s="13" t="s">
        <v>853</v>
      </c>
      <c r="B1" s="26" t="s">
        <v>852</v>
      </c>
      <c r="C1" s="15" t="s">
        <v>858</v>
      </c>
      <c r="D1" s="15" t="s">
        <v>859</v>
      </c>
      <c r="E1" s="15" t="s">
        <v>854</v>
      </c>
      <c r="F1" s="15" t="s">
        <v>855</v>
      </c>
      <c r="G1" s="15" t="s">
        <v>856</v>
      </c>
      <c r="H1" s="15" t="s">
        <v>857</v>
      </c>
      <c r="I1" s="15" t="s">
        <v>846</v>
      </c>
      <c r="J1" s="15" t="s">
        <v>847</v>
      </c>
      <c r="K1" s="15" t="s">
        <v>848</v>
      </c>
      <c r="L1" s="18" t="s">
        <v>880</v>
      </c>
      <c r="M1" s="16" t="s">
        <v>861</v>
      </c>
      <c r="N1" s="16" t="s">
        <v>874</v>
      </c>
      <c r="O1" s="16" t="s">
        <v>862</v>
      </c>
      <c r="P1" s="16" t="s">
        <v>863</v>
      </c>
      <c r="Q1" s="16" t="s">
        <v>864</v>
      </c>
      <c r="R1" s="16" t="s">
        <v>865</v>
      </c>
      <c r="S1" s="16" t="s">
        <v>866</v>
      </c>
      <c r="T1" s="16" t="s">
        <v>867</v>
      </c>
      <c r="U1" s="16" t="s">
        <v>877</v>
      </c>
      <c r="V1" s="16" t="s">
        <v>878</v>
      </c>
      <c r="W1" s="16" t="s">
        <v>868</v>
      </c>
      <c r="X1" s="16" t="s">
        <v>879</v>
      </c>
      <c r="Y1" s="18" t="s">
        <v>870</v>
      </c>
      <c r="Z1" s="16" t="s">
        <v>869</v>
      </c>
      <c r="AA1" s="18" t="s">
        <v>871</v>
      </c>
      <c r="AB1" s="18" t="s">
        <v>872</v>
      </c>
      <c r="AC1" s="18" t="s">
        <v>873</v>
      </c>
      <c r="AD1" s="15" t="s">
        <v>849</v>
      </c>
      <c r="AE1" s="15" t="s">
        <v>850</v>
      </c>
      <c r="AF1" s="16" t="s">
        <v>875</v>
      </c>
      <c r="AG1" s="17" t="s">
        <v>876</v>
      </c>
      <c r="AH1" s="15" t="s">
        <v>851</v>
      </c>
    </row>
    <row r="2" spans="1:34" ht="15.75" x14ac:dyDescent="0.3">
      <c r="A2" s="23" t="s">
        <v>595</v>
      </c>
      <c r="B2" s="27" t="str">
        <f>REPLACE(REPLACE(A2,3,0,"-"),6,0,"-")</f>
        <v>ZF-67-67</v>
      </c>
      <c r="C2" s="24" t="str">
        <f>REPLACE(REPLACE(A2,1,1,""),2,4,"")</f>
        <v>F</v>
      </c>
      <c r="D2" s="14" t="str">
        <f>(REPLACE(A2,3,4,""))</f>
        <v>ZF</v>
      </c>
      <c r="E2" s="2" t="str">
        <f>IFERROR(VALUE(LEFT($B2,2)),"")</f>
        <v/>
      </c>
      <c r="F2" s="2">
        <f>IFERROR(VALUE(MID($B2,4,2)),"")</f>
        <v>67</v>
      </c>
      <c r="G2" s="2">
        <f>IFERROR(VALUE(RIGHT($B2,2)),"")</f>
        <v>67</v>
      </c>
      <c r="H2" s="2" t="s">
        <v>860</v>
      </c>
      <c r="I2" s="3" t="s">
        <v>11</v>
      </c>
      <c r="J2" s="3" t="s">
        <v>3</v>
      </c>
      <c r="K2" s="3" t="s">
        <v>241</v>
      </c>
      <c r="L2" s="2">
        <f>COUNTIF(K$2:K$526,K2)</f>
        <v>2</v>
      </c>
      <c r="M2" s="4">
        <v>20111220</v>
      </c>
      <c r="N2" s="19">
        <f ca="1">ROUND(((TODAY())-(DATEVALUE(REPLACE(REPLACE(M2,5,0,"-"),8,0,"-"))))/365,0)</f>
        <v>9</v>
      </c>
      <c r="O2" s="19">
        <v>1</v>
      </c>
      <c r="P2" s="19">
        <v>1</v>
      </c>
      <c r="Q2" s="19">
        <v>325</v>
      </c>
      <c r="R2" s="19">
        <v>80</v>
      </c>
      <c r="S2" s="19">
        <v>87</v>
      </c>
      <c r="T2" s="4">
        <v>19080930</v>
      </c>
      <c r="U2" s="19">
        <f ca="1">ROUND(((TODAY())-(DATEVALUE(REPLACE(REPLACE(T2,5,0,"-"),8,0,"-"))))/365,0)</f>
        <v>112</v>
      </c>
      <c r="V2" s="19">
        <f ca="1">COUNTIF(U$2:U$526,U2)</f>
        <v>1</v>
      </c>
      <c r="W2" s="4">
        <v>20111220</v>
      </c>
      <c r="X2" s="4" t="b">
        <f>T2=W2</f>
        <v>0</v>
      </c>
      <c r="Y2" s="2" t="s">
        <v>5</v>
      </c>
      <c r="Z2" s="19">
        <v>2</v>
      </c>
      <c r="AA2" s="2" t="s">
        <v>13</v>
      </c>
      <c r="AB2" s="2" t="s">
        <v>7</v>
      </c>
      <c r="AC2" s="2" t="s">
        <v>7</v>
      </c>
      <c r="AD2" s="3" t="s">
        <v>596</v>
      </c>
      <c r="AE2" s="3" t="s">
        <v>0</v>
      </c>
      <c r="AF2" s="4">
        <v>0.02</v>
      </c>
      <c r="AG2" s="4">
        <v>130</v>
      </c>
      <c r="AH2" s="3" t="s">
        <v>9</v>
      </c>
    </row>
    <row r="3" spans="1:34" ht="15.75" x14ac:dyDescent="0.3">
      <c r="A3" s="23" t="s">
        <v>455</v>
      </c>
      <c r="B3" s="27" t="str">
        <f>REPLACE(REPLACE(A3,3,0,"-"),6,0,"-")</f>
        <v>ZF-99-56</v>
      </c>
      <c r="C3" s="25" t="str">
        <f>REPLACE(REPLACE(A3,1,1,""),2,4,"")</f>
        <v>F</v>
      </c>
      <c r="D3" s="6" t="str">
        <f>(REPLACE(A3,3,4,""))</f>
        <v>ZF</v>
      </c>
      <c r="E3" s="5" t="str">
        <f>IFERROR(VALUE(LEFT($B3,2)),"")</f>
        <v/>
      </c>
      <c r="F3" s="5">
        <f>IFERROR(VALUE(MID($B3,4,2)),"")</f>
        <v>99</v>
      </c>
      <c r="G3" s="5">
        <f>IFERROR(VALUE(RIGHT($B3,2)),"")</f>
        <v>56</v>
      </c>
      <c r="H3" s="5" t="s">
        <v>860</v>
      </c>
      <c r="I3" s="7" t="s">
        <v>11</v>
      </c>
      <c r="J3" s="7" t="s">
        <v>3</v>
      </c>
      <c r="K3" s="7" t="s">
        <v>0</v>
      </c>
      <c r="L3" s="5">
        <f>COUNTIF(K$2:K$526,K3)</f>
        <v>37</v>
      </c>
      <c r="M3" s="8">
        <v>20171023</v>
      </c>
      <c r="N3" s="19">
        <f ca="1">ROUND(((TODAY())-(DATEVALUE(REPLACE(REPLACE(M3,5,0,"-"),8,0,"-"))))/365,0)</f>
        <v>3</v>
      </c>
      <c r="O3" s="20">
        <v>1</v>
      </c>
      <c r="P3" s="20">
        <v>1</v>
      </c>
      <c r="Q3" s="20">
        <v>499</v>
      </c>
      <c r="R3" s="20">
        <v>110</v>
      </c>
      <c r="S3" s="20">
        <v>117</v>
      </c>
      <c r="T3" s="8">
        <v>19130630</v>
      </c>
      <c r="U3" s="20">
        <f ca="1">ROUND(((TODAY())-(DATEVALUE(REPLACE(REPLACE(T3,5,0,"-"),8,0,"-"))))/365,0)</f>
        <v>107</v>
      </c>
      <c r="V3" s="20">
        <f ca="1">COUNTIF(U$2:U$526,U3)</f>
        <v>1</v>
      </c>
      <c r="W3" s="8">
        <v>20171023</v>
      </c>
      <c r="X3" s="8" t="b">
        <f>T3=W3</f>
        <v>0</v>
      </c>
      <c r="Y3" s="5" t="s">
        <v>5</v>
      </c>
      <c r="Z3" s="20">
        <v>2</v>
      </c>
      <c r="AA3" s="5" t="s">
        <v>13</v>
      </c>
      <c r="AB3" s="5" t="s">
        <v>7</v>
      </c>
      <c r="AC3" s="5" t="s">
        <v>7</v>
      </c>
      <c r="AD3" s="7" t="s">
        <v>0</v>
      </c>
      <c r="AE3" s="7" t="s">
        <v>0</v>
      </c>
      <c r="AF3" s="8">
        <v>0.02</v>
      </c>
      <c r="AG3" s="8">
        <v>139</v>
      </c>
      <c r="AH3" s="7" t="s">
        <v>9</v>
      </c>
    </row>
    <row r="4" spans="1:34" ht="15.75" x14ac:dyDescent="0.3">
      <c r="A4" s="23" t="s">
        <v>378</v>
      </c>
      <c r="B4" s="27" t="str">
        <f>REPLACE(REPLACE(A4,3,0,"-"),6,0,"-")</f>
        <v>NM-11-36</v>
      </c>
      <c r="C4" s="25" t="str">
        <f>REPLACE(REPLACE(A4,1,1,""),2,4,"")</f>
        <v>M</v>
      </c>
      <c r="D4" s="6" t="str">
        <f>(REPLACE(A4,3,4,""))</f>
        <v>NM</v>
      </c>
      <c r="E4" s="5" t="str">
        <f>IFERROR(VALUE(LEFT($B4,2)),"")</f>
        <v/>
      </c>
      <c r="F4" s="5">
        <f>IFERROR(VALUE(MID($B4,4,2)),"")</f>
        <v>11</v>
      </c>
      <c r="G4" s="5">
        <f>IFERROR(VALUE(RIGHT($B4,2)),"")</f>
        <v>36</v>
      </c>
      <c r="H4" s="5" t="s">
        <v>860</v>
      </c>
      <c r="I4" s="7" t="s">
        <v>11</v>
      </c>
      <c r="J4" s="7" t="s">
        <v>3</v>
      </c>
      <c r="K4" s="7" t="s">
        <v>379</v>
      </c>
      <c r="L4" s="5">
        <f>COUNTIF(K$2:K$526,K4)</f>
        <v>1</v>
      </c>
      <c r="M4" s="8">
        <v>20191028</v>
      </c>
      <c r="N4" s="19">
        <f ca="1">ROUND(((TODAY())-(DATEVALUE(REPLACE(REPLACE(M4,5,0,"-"),8,0,"-"))))/365,0)</f>
        <v>1</v>
      </c>
      <c r="O4" s="20">
        <v>1</v>
      </c>
      <c r="P4" s="20">
        <v>1</v>
      </c>
      <c r="Q4" s="20">
        <v>499</v>
      </c>
      <c r="R4" s="20">
        <v>120</v>
      </c>
      <c r="S4" s="20">
        <v>127</v>
      </c>
      <c r="T4" s="8">
        <v>19140630</v>
      </c>
      <c r="U4" s="20">
        <f ca="1">ROUND(((TODAY())-(DATEVALUE(REPLACE(REPLACE(T4,5,0,"-"),8,0,"-"))))/365,0)</f>
        <v>106</v>
      </c>
      <c r="V4" s="20">
        <f ca="1">COUNTIF(U$2:U$526,U4)</f>
        <v>2</v>
      </c>
      <c r="W4" s="8">
        <v>20191028</v>
      </c>
      <c r="X4" s="8" t="b">
        <f>T4=W4</f>
        <v>0</v>
      </c>
      <c r="Y4" s="5" t="s">
        <v>5</v>
      </c>
      <c r="Z4" s="20">
        <v>2</v>
      </c>
      <c r="AA4" s="5" t="s">
        <v>13</v>
      </c>
      <c r="AB4" s="5" t="s">
        <v>7</v>
      </c>
      <c r="AC4" s="5" t="s">
        <v>7</v>
      </c>
      <c r="AD4" s="7" t="s">
        <v>380</v>
      </c>
      <c r="AE4" s="7" t="s">
        <v>0</v>
      </c>
      <c r="AF4" s="8">
        <v>0.02</v>
      </c>
      <c r="AG4" s="8">
        <v>148</v>
      </c>
      <c r="AH4" s="7" t="s">
        <v>9</v>
      </c>
    </row>
    <row r="5" spans="1:34" ht="15.75" x14ac:dyDescent="0.3">
      <c r="A5" s="23" t="s">
        <v>612</v>
      </c>
      <c r="B5" s="27" t="str">
        <f>REPLACE(REPLACE(A5,3,0,"-"),6,0,"-")</f>
        <v>ZM-34-71</v>
      </c>
      <c r="C5" s="25" t="str">
        <f>REPLACE(REPLACE(A5,1,1,""),2,4,"")</f>
        <v>M</v>
      </c>
      <c r="D5" s="6" t="str">
        <f>(REPLACE(A5,3,4,""))</f>
        <v>ZM</v>
      </c>
      <c r="E5" s="5" t="str">
        <f>IFERROR(VALUE(LEFT($B5,2)),"")</f>
        <v/>
      </c>
      <c r="F5" s="5">
        <f>IFERROR(VALUE(MID($B5,4,2)),"")</f>
        <v>34</v>
      </c>
      <c r="G5" s="5">
        <f>IFERROR(VALUE(RIGHT($B5,2)),"")</f>
        <v>71</v>
      </c>
      <c r="H5" s="5" t="s">
        <v>860</v>
      </c>
      <c r="I5" s="7" t="s">
        <v>135</v>
      </c>
      <c r="J5" s="7" t="s">
        <v>3</v>
      </c>
      <c r="K5" s="7" t="s">
        <v>613</v>
      </c>
      <c r="L5" s="5">
        <f>COUNTIF(K$2:K$526,K5)</f>
        <v>1</v>
      </c>
      <c r="M5" s="8">
        <v>20161013</v>
      </c>
      <c r="N5" s="19">
        <f ca="1">ROUND(((TODAY())-(DATEVALUE(REPLACE(REPLACE(M5,5,0,"-"),8,0,"-"))))/365,0)</f>
        <v>4</v>
      </c>
      <c r="O5" s="20">
        <v>2</v>
      </c>
      <c r="P5" s="20">
        <v>2</v>
      </c>
      <c r="Q5" s="20">
        <v>700</v>
      </c>
      <c r="R5" s="20"/>
      <c r="S5" s="20"/>
      <c r="T5" s="8">
        <v>19140630</v>
      </c>
      <c r="U5" s="20">
        <f ca="1">ROUND(((TODAY())-(DATEVALUE(REPLACE(REPLACE(T5,5,0,"-"),8,0,"-"))))/365,0)</f>
        <v>106</v>
      </c>
      <c r="V5" s="20">
        <f ca="1">COUNTIF(U$2:U$526,U5)</f>
        <v>2</v>
      </c>
      <c r="W5" s="8">
        <v>19930420</v>
      </c>
      <c r="X5" s="8" t="b">
        <f>T5=W5</f>
        <v>0</v>
      </c>
      <c r="Y5" s="5" t="s">
        <v>5</v>
      </c>
      <c r="Z5" s="20">
        <v>3</v>
      </c>
      <c r="AA5" s="5" t="s">
        <v>136</v>
      </c>
      <c r="AB5" s="5" t="s">
        <v>7</v>
      </c>
      <c r="AC5" s="5" t="s">
        <v>7</v>
      </c>
      <c r="AD5" s="7" t="s">
        <v>614</v>
      </c>
      <c r="AE5" s="7" t="s">
        <v>0</v>
      </c>
      <c r="AF5" s="8">
        <v>0</v>
      </c>
      <c r="AG5" s="8"/>
      <c r="AH5" s="7" t="s">
        <v>9</v>
      </c>
    </row>
    <row r="6" spans="1:34" ht="15.75" x14ac:dyDescent="0.3">
      <c r="A6" s="23" t="s">
        <v>175</v>
      </c>
      <c r="B6" s="27" t="str">
        <f>REPLACE(REPLACE(A6,3,0,"-"),6,0,"-")</f>
        <v>ZF-83-99</v>
      </c>
      <c r="C6" s="25" t="str">
        <f>REPLACE(REPLACE(A6,1,1,""),2,4,"")</f>
        <v>F</v>
      </c>
      <c r="D6" s="6" t="str">
        <f>(REPLACE(A6,3,4,""))</f>
        <v>ZF</v>
      </c>
      <c r="E6" s="5" t="str">
        <f>IFERROR(VALUE(LEFT($B6,2)),"")</f>
        <v/>
      </c>
      <c r="F6" s="5">
        <f>IFERROR(VALUE(MID($B6,4,2)),"")</f>
        <v>83</v>
      </c>
      <c r="G6" s="5">
        <f>IFERROR(VALUE(RIGHT($B6,2)),"")</f>
        <v>99</v>
      </c>
      <c r="H6" s="5" t="s">
        <v>860</v>
      </c>
      <c r="I6" s="7" t="s">
        <v>11</v>
      </c>
      <c r="J6" s="7" t="s">
        <v>3</v>
      </c>
      <c r="K6" s="7" t="s">
        <v>176</v>
      </c>
      <c r="L6" s="5">
        <f>COUNTIF(K$2:K$526,K6)</f>
        <v>1</v>
      </c>
      <c r="M6" s="8">
        <v>20141029</v>
      </c>
      <c r="N6" s="19">
        <f ca="1">ROUND(((TODAY())-(DATEVALUE(REPLACE(REPLACE(M6,5,0,"-"),8,0,"-"))))/365,0)</f>
        <v>6</v>
      </c>
      <c r="O6" s="20">
        <v>1</v>
      </c>
      <c r="P6" s="20">
        <v>1</v>
      </c>
      <c r="Q6" s="20">
        <v>499</v>
      </c>
      <c r="R6" s="20">
        <v>120</v>
      </c>
      <c r="S6" s="20">
        <v>123</v>
      </c>
      <c r="T6" s="8">
        <v>19160630</v>
      </c>
      <c r="U6" s="20">
        <f ca="1">ROUND(((TODAY())-(DATEVALUE(REPLACE(REPLACE(T6,5,0,"-"),8,0,"-"))))/365,0)</f>
        <v>104</v>
      </c>
      <c r="V6" s="20">
        <f ca="1">COUNTIF(U$2:U$526,U6)</f>
        <v>1</v>
      </c>
      <c r="W6" s="8">
        <v>20141029</v>
      </c>
      <c r="X6" s="8" t="b">
        <f>T6=W6</f>
        <v>0</v>
      </c>
      <c r="Y6" s="5" t="s">
        <v>5</v>
      </c>
      <c r="Z6" s="20">
        <v>2</v>
      </c>
      <c r="AA6" s="5" t="s">
        <v>13</v>
      </c>
      <c r="AB6" s="5" t="s">
        <v>7</v>
      </c>
      <c r="AC6" s="5" t="s">
        <v>7</v>
      </c>
      <c r="AD6" s="7" t="s">
        <v>177</v>
      </c>
      <c r="AE6" s="7" t="s">
        <v>0</v>
      </c>
      <c r="AF6" s="8">
        <v>0.02</v>
      </c>
      <c r="AG6" s="8">
        <v>144</v>
      </c>
      <c r="AH6" s="7" t="s">
        <v>9</v>
      </c>
    </row>
    <row r="7" spans="1:34" ht="15.75" x14ac:dyDescent="0.3">
      <c r="A7" s="23" t="s">
        <v>485</v>
      </c>
      <c r="B7" s="27" t="str">
        <f>REPLACE(REPLACE(A7,3,0,"-"),6,0,"-")</f>
        <v>NM-12-84</v>
      </c>
      <c r="C7" s="25" t="str">
        <f>REPLACE(REPLACE(A7,1,1,""),2,4,"")</f>
        <v>M</v>
      </c>
      <c r="D7" s="6" t="str">
        <f>(REPLACE(A7,3,4,""))</f>
        <v>NM</v>
      </c>
      <c r="E7" s="5" t="str">
        <f>IFERROR(VALUE(LEFT($B7,2)),"")</f>
        <v/>
      </c>
      <c r="F7" s="5">
        <f>IFERROR(VALUE(MID($B7,4,2)),"")</f>
        <v>12</v>
      </c>
      <c r="G7" s="5">
        <f>IFERROR(VALUE(RIGHT($B7,2)),"")</f>
        <v>84</v>
      </c>
      <c r="H7" s="5" t="s">
        <v>860</v>
      </c>
      <c r="I7" s="7" t="s">
        <v>11</v>
      </c>
      <c r="J7" s="7" t="s">
        <v>3</v>
      </c>
      <c r="K7" s="7" t="s">
        <v>486</v>
      </c>
      <c r="L7" s="5">
        <f>COUNTIF(K$2:K$526,K7)</f>
        <v>1</v>
      </c>
      <c r="M7" s="8">
        <v>20200123</v>
      </c>
      <c r="N7" s="19">
        <f ca="1">ROUND(((TODAY())-(DATEVALUE(REPLACE(REPLACE(M7,5,0,"-"),8,0,"-"))))/365,0)</f>
        <v>1</v>
      </c>
      <c r="O7" s="20">
        <v>1</v>
      </c>
      <c r="P7" s="20">
        <v>1</v>
      </c>
      <c r="Q7" s="20">
        <v>498</v>
      </c>
      <c r="R7" s="20">
        <v>110</v>
      </c>
      <c r="S7" s="20">
        <v>117</v>
      </c>
      <c r="T7" s="8">
        <v>19170630</v>
      </c>
      <c r="U7" s="20">
        <f ca="1">ROUND(((TODAY())-(DATEVALUE(REPLACE(REPLACE(T7,5,0,"-"),8,0,"-"))))/365,0)</f>
        <v>103</v>
      </c>
      <c r="V7" s="20">
        <f ca="1">COUNTIF(U$2:U$526,U7)</f>
        <v>1</v>
      </c>
      <c r="W7" s="8">
        <v>20200123</v>
      </c>
      <c r="X7" s="8" t="b">
        <f>T7=W7</f>
        <v>0</v>
      </c>
      <c r="Y7" s="5" t="s">
        <v>5</v>
      </c>
      <c r="Z7" s="20">
        <v>2</v>
      </c>
      <c r="AA7" s="5" t="s">
        <v>13</v>
      </c>
      <c r="AB7" s="5" t="s">
        <v>7</v>
      </c>
      <c r="AC7" s="5" t="s">
        <v>7</v>
      </c>
      <c r="AD7" s="7" t="s">
        <v>487</v>
      </c>
      <c r="AE7" s="7" t="s">
        <v>0</v>
      </c>
      <c r="AF7" s="8">
        <v>0.02</v>
      </c>
      <c r="AG7" s="8">
        <v>144</v>
      </c>
      <c r="AH7" s="7" t="s">
        <v>9</v>
      </c>
    </row>
    <row r="8" spans="1:34" ht="15.75" x14ac:dyDescent="0.3">
      <c r="A8" s="23" t="s">
        <v>240</v>
      </c>
      <c r="B8" s="27" t="str">
        <f>REPLACE(REPLACE(A8,3,0,"-"),6,0,"-")</f>
        <v>ZM-30-88</v>
      </c>
      <c r="C8" s="25" t="str">
        <f>REPLACE(REPLACE(A8,1,1,""),2,4,"")</f>
        <v>M</v>
      </c>
      <c r="D8" s="6" t="str">
        <f>(REPLACE(A8,3,4,""))</f>
        <v>ZM</v>
      </c>
      <c r="E8" s="5" t="str">
        <f>IFERROR(VALUE(LEFT($B8,2)),"")</f>
        <v/>
      </c>
      <c r="F8" s="5">
        <f>IFERROR(VALUE(MID($B8,4,2)),"")</f>
        <v>30</v>
      </c>
      <c r="G8" s="5">
        <f>IFERROR(VALUE(RIGHT($B8,2)),"")</f>
        <v>88</v>
      </c>
      <c r="H8" s="5" t="s">
        <v>860</v>
      </c>
      <c r="I8" s="7" t="s">
        <v>11</v>
      </c>
      <c r="J8" s="7" t="s">
        <v>3</v>
      </c>
      <c r="K8" s="7" t="s">
        <v>241</v>
      </c>
      <c r="L8" s="5">
        <f>COUNTIF(K$2:K$526,K8)</f>
        <v>2</v>
      </c>
      <c r="M8" s="8">
        <v>19921126</v>
      </c>
      <c r="N8" s="19">
        <f ca="1">ROUND(((TODAY())-(DATEVALUE(REPLACE(REPLACE(M8,5,0,"-"),8,0,"-"))))/365,0)</f>
        <v>28</v>
      </c>
      <c r="O8" s="20"/>
      <c r="P8" s="20">
        <v>2</v>
      </c>
      <c r="Q8" s="20">
        <v>800</v>
      </c>
      <c r="R8" s="20"/>
      <c r="S8" s="20"/>
      <c r="T8" s="8">
        <v>19190630</v>
      </c>
      <c r="U8" s="20">
        <f ca="1">ROUND(((TODAY())-(DATEVALUE(REPLACE(REPLACE(T8,5,0,"-"),8,0,"-"))))/365,0)</f>
        <v>101</v>
      </c>
      <c r="V8" s="20">
        <f ca="1">COUNTIF(U$2:U$526,U8)</f>
        <v>2</v>
      </c>
      <c r="W8" s="8">
        <v>19921126</v>
      </c>
      <c r="X8" s="8" t="b">
        <f>T8=W8</f>
        <v>0</v>
      </c>
      <c r="Y8" s="5" t="s">
        <v>5</v>
      </c>
      <c r="Z8" s="20">
        <v>2</v>
      </c>
      <c r="AA8" s="5" t="s">
        <v>13</v>
      </c>
      <c r="AB8" s="5" t="s">
        <v>7</v>
      </c>
      <c r="AC8" s="5" t="s">
        <v>7</v>
      </c>
      <c r="AD8" s="7" t="s">
        <v>68</v>
      </c>
      <c r="AE8" s="7" t="s">
        <v>0</v>
      </c>
      <c r="AF8" s="8">
        <v>0</v>
      </c>
      <c r="AG8" s="8"/>
      <c r="AH8" s="7" t="s">
        <v>9</v>
      </c>
    </row>
    <row r="9" spans="1:34" ht="15.75" x14ac:dyDescent="0.3">
      <c r="A9" s="23" t="s">
        <v>332</v>
      </c>
      <c r="B9" s="27" t="str">
        <f>REPLACE(REPLACE(A9,3,0,"-"),6,0,"-")</f>
        <v>ZF-16-46</v>
      </c>
      <c r="C9" s="25" t="str">
        <f>REPLACE(REPLACE(A9,1,1,""),2,4,"")</f>
        <v>F</v>
      </c>
      <c r="D9" s="6" t="str">
        <f>(REPLACE(A9,3,4,""))</f>
        <v>ZF</v>
      </c>
      <c r="E9" s="5" t="str">
        <f>IFERROR(VALUE(LEFT($B9,2)),"")</f>
        <v/>
      </c>
      <c r="F9" s="5">
        <f>IFERROR(VALUE(MID($B9,4,2)),"")</f>
        <v>16</v>
      </c>
      <c r="G9" s="5">
        <f>IFERROR(VALUE(RIGHT($B9,2)),"")</f>
        <v>46</v>
      </c>
      <c r="H9" s="5" t="s">
        <v>860</v>
      </c>
      <c r="I9" s="7" t="s">
        <v>11</v>
      </c>
      <c r="J9" s="7" t="s">
        <v>3</v>
      </c>
      <c r="K9" s="7" t="s">
        <v>208</v>
      </c>
      <c r="L9" s="5">
        <f>COUNTIF(K$2:K$526,K9)</f>
        <v>4</v>
      </c>
      <c r="M9" s="8">
        <v>20030923</v>
      </c>
      <c r="N9" s="19">
        <f ca="1">ROUND(((TODAY())-(DATEVALUE(REPLACE(REPLACE(M9,5,0,"-"),8,0,"-"))))/365,0)</f>
        <v>17</v>
      </c>
      <c r="O9" s="20"/>
      <c r="P9" s="20">
        <v>1</v>
      </c>
      <c r="Q9" s="20">
        <v>498</v>
      </c>
      <c r="R9" s="20">
        <v>115</v>
      </c>
      <c r="S9" s="20">
        <v>122</v>
      </c>
      <c r="T9" s="8">
        <v>19190801</v>
      </c>
      <c r="U9" s="20">
        <f ca="1">ROUND(((TODAY())-(DATEVALUE(REPLACE(REPLACE(T9,5,0,"-"),8,0,"-"))))/365,0)</f>
        <v>101</v>
      </c>
      <c r="V9" s="20">
        <f ca="1">COUNTIF(U$2:U$526,U9)</f>
        <v>2</v>
      </c>
      <c r="W9" s="8">
        <v>20030923</v>
      </c>
      <c r="X9" s="8" t="b">
        <f>T9=W9</f>
        <v>0</v>
      </c>
      <c r="Y9" s="5" t="s">
        <v>5</v>
      </c>
      <c r="Z9" s="20">
        <v>2</v>
      </c>
      <c r="AA9" s="5" t="s">
        <v>13</v>
      </c>
      <c r="AB9" s="5" t="s">
        <v>7</v>
      </c>
      <c r="AC9" s="5" t="s">
        <v>7</v>
      </c>
      <c r="AD9" s="7" t="s">
        <v>261</v>
      </c>
      <c r="AE9" s="7" t="s">
        <v>0</v>
      </c>
      <c r="AF9" s="8">
        <v>0.04</v>
      </c>
      <c r="AG9" s="8">
        <v>144</v>
      </c>
      <c r="AH9" s="7" t="s">
        <v>9</v>
      </c>
    </row>
    <row r="10" spans="1:34" ht="15.75" x14ac:dyDescent="0.3">
      <c r="A10" s="23" t="s">
        <v>758</v>
      </c>
      <c r="B10" s="27" t="str">
        <f>REPLACE(REPLACE(A10,3,0,"-"),6,0,"-")</f>
        <v>ZF-34-72</v>
      </c>
      <c r="C10" s="25" t="str">
        <f>REPLACE(REPLACE(A10,1,1,""),2,4,"")</f>
        <v>F</v>
      </c>
      <c r="D10" s="6" t="str">
        <f>(REPLACE(A10,3,4,""))</f>
        <v>ZF</v>
      </c>
      <c r="E10" s="5" t="str">
        <f>IFERROR(VALUE(LEFT($B10,2)),"")</f>
        <v/>
      </c>
      <c r="F10" s="5">
        <f>IFERROR(VALUE(MID($B10,4,2)),"")</f>
        <v>34</v>
      </c>
      <c r="G10" s="5">
        <f>IFERROR(VALUE(RIGHT($B10,2)),"")</f>
        <v>72</v>
      </c>
      <c r="H10" s="5" t="s">
        <v>860</v>
      </c>
      <c r="I10" s="7" t="s">
        <v>11</v>
      </c>
      <c r="J10" s="7" t="s">
        <v>3</v>
      </c>
      <c r="K10" s="7" t="s">
        <v>759</v>
      </c>
      <c r="L10" s="5">
        <f>COUNTIF(K$2:K$526,K10)</f>
        <v>1</v>
      </c>
      <c r="M10" s="8">
        <v>20060919</v>
      </c>
      <c r="N10" s="19">
        <f ca="1">ROUND(((TODAY())-(DATEVALUE(REPLACE(REPLACE(M10,5,0,"-"),8,0,"-"))))/365,0)</f>
        <v>14</v>
      </c>
      <c r="O10" s="20"/>
      <c r="P10" s="20">
        <v>1</v>
      </c>
      <c r="Q10" s="20">
        <v>350</v>
      </c>
      <c r="R10" s="20">
        <v>120</v>
      </c>
      <c r="S10" s="20">
        <v>127</v>
      </c>
      <c r="T10" s="8">
        <v>19200716</v>
      </c>
      <c r="U10" s="20">
        <f ca="1">ROUND(((TODAY())-(DATEVALUE(REPLACE(REPLACE(T10,5,0,"-"),8,0,"-"))))/365,0)</f>
        <v>100</v>
      </c>
      <c r="V10" s="20">
        <f ca="1">COUNTIF(U$2:U$526,U10)</f>
        <v>1</v>
      </c>
      <c r="W10" s="8">
        <v>20060919</v>
      </c>
      <c r="X10" s="8" t="b">
        <f>T10=W10</f>
        <v>0</v>
      </c>
      <c r="Y10" s="5" t="s">
        <v>5</v>
      </c>
      <c r="Z10" s="20">
        <v>2</v>
      </c>
      <c r="AA10" s="5" t="s">
        <v>13</v>
      </c>
      <c r="AB10" s="5" t="s">
        <v>7</v>
      </c>
      <c r="AC10" s="5" t="s">
        <v>7</v>
      </c>
      <c r="AD10" s="7" t="s">
        <v>180</v>
      </c>
      <c r="AE10" s="7" t="s">
        <v>0</v>
      </c>
      <c r="AF10" s="8">
        <v>0.04</v>
      </c>
      <c r="AG10" s="8">
        <v>140</v>
      </c>
      <c r="AH10" s="7" t="s">
        <v>9</v>
      </c>
    </row>
    <row r="11" spans="1:34" ht="15.75" x14ac:dyDescent="0.3">
      <c r="A11" s="23" t="s">
        <v>778</v>
      </c>
      <c r="B11" s="27" t="str">
        <f>REPLACE(REPLACE(A11,3,0,"-"),6,0,"-")</f>
        <v>ZF-35-09</v>
      </c>
      <c r="C11" s="25" t="str">
        <f>REPLACE(REPLACE(A11,1,1,""),2,4,"")</f>
        <v>F</v>
      </c>
      <c r="D11" s="6" t="str">
        <f>(REPLACE(A11,3,4,""))</f>
        <v>ZF</v>
      </c>
      <c r="E11" s="5" t="str">
        <f>IFERROR(VALUE(LEFT($B11,2)),"")</f>
        <v/>
      </c>
      <c r="F11" s="5">
        <f>IFERROR(VALUE(MID($B11,4,2)),"")</f>
        <v>35</v>
      </c>
      <c r="G11" s="5">
        <f>IFERROR(VALUE(RIGHT($B11,2)),"")</f>
        <v>9</v>
      </c>
      <c r="H11" s="5" t="s">
        <v>860</v>
      </c>
      <c r="I11" s="7" t="s">
        <v>11</v>
      </c>
      <c r="J11" s="7" t="s">
        <v>3</v>
      </c>
      <c r="K11" s="7" t="s">
        <v>779</v>
      </c>
      <c r="L11" s="5">
        <f>COUNTIF(K$2:K$526,K11)</f>
        <v>1</v>
      </c>
      <c r="M11" s="8">
        <v>20061017</v>
      </c>
      <c r="N11" s="19">
        <f ca="1">ROUND(((TODAY())-(DATEVALUE(REPLACE(REPLACE(M11,5,0,"-"),8,0,"-"))))/365,0)</f>
        <v>14</v>
      </c>
      <c r="O11" s="20"/>
      <c r="P11" s="20">
        <v>2</v>
      </c>
      <c r="Q11" s="20">
        <v>795</v>
      </c>
      <c r="R11" s="20">
        <v>130</v>
      </c>
      <c r="S11" s="20">
        <v>137</v>
      </c>
      <c r="T11" s="8">
        <v>19210630</v>
      </c>
      <c r="U11" s="20">
        <f ca="1">ROUND(((TODAY())-(DATEVALUE(REPLACE(REPLACE(T11,5,0,"-"),8,0,"-"))))/365,0)</f>
        <v>99</v>
      </c>
      <c r="V11" s="20">
        <f ca="1">COUNTIF(U$2:U$526,U11)</f>
        <v>1</v>
      </c>
      <c r="W11" s="8">
        <v>20061017</v>
      </c>
      <c r="X11" s="8" t="b">
        <f>T11=W11</f>
        <v>0</v>
      </c>
      <c r="Y11" s="5" t="s">
        <v>5</v>
      </c>
      <c r="Z11" s="20">
        <v>2</v>
      </c>
      <c r="AA11" s="5" t="s">
        <v>13</v>
      </c>
      <c r="AB11" s="5" t="s">
        <v>7</v>
      </c>
      <c r="AC11" s="5" t="s">
        <v>7</v>
      </c>
      <c r="AD11" s="7" t="s">
        <v>398</v>
      </c>
      <c r="AE11" s="7" t="s">
        <v>0</v>
      </c>
      <c r="AF11" s="8">
        <v>0.04</v>
      </c>
      <c r="AG11" s="8">
        <v>145</v>
      </c>
      <c r="AH11" s="7" t="s">
        <v>9</v>
      </c>
    </row>
    <row r="12" spans="1:34" ht="15.75" x14ac:dyDescent="0.3">
      <c r="A12" s="23" t="s">
        <v>259</v>
      </c>
      <c r="B12" s="27" t="str">
        <f>REPLACE(REPLACE(A12,3,0,"-"),6,0,"-")</f>
        <v>NM-11-96</v>
      </c>
      <c r="C12" s="25" t="str">
        <f>REPLACE(REPLACE(A12,1,1,""),2,4,"")</f>
        <v>M</v>
      </c>
      <c r="D12" s="6" t="str">
        <f>(REPLACE(A12,3,4,""))</f>
        <v>NM</v>
      </c>
      <c r="E12" s="5" t="str">
        <f>IFERROR(VALUE(LEFT($B12,2)),"")</f>
        <v/>
      </c>
      <c r="F12" s="5">
        <f>IFERROR(VALUE(MID($B12,4,2)),"")</f>
        <v>11</v>
      </c>
      <c r="G12" s="5">
        <f>IFERROR(VALUE(RIGHT($B12,2)),"")</f>
        <v>96</v>
      </c>
      <c r="H12" s="5" t="s">
        <v>860</v>
      </c>
      <c r="I12" s="7" t="s">
        <v>11</v>
      </c>
      <c r="J12" s="7" t="s">
        <v>3</v>
      </c>
      <c r="K12" s="7" t="s">
        <v>260</v>
      </c>
      <c r="L12" s="5">
        <f>COUNTIF(K$2:K$526,K12)</f>
        <v>1</v>
      </c>
      <c r="M12" s="8">
        <v>20191128</v>
      </c>
      <c r="N12" s="19">
        <f ca="1">ROUND(((TODAY())-(DATEVALUE(REPLACE(REPLACE(M12,5,0,"-"),8,0,"-"))))/365,0)</f>
        <v>1</v>
      </c>
      <c r="O12" s="20">
        <v>1</v>
      </c>
      <c r="P12" s="20">
        <v>1</v>
      </c>
      <c r="Q12" s="20">
        <v>249</v>
      </c>
      <c r="R12" s="20">
        <v>100</v>
      </c>
      <c r="S12" s="20">
        <v>107</v>
      </c>
      <c r="T12" s="8">
        <v>19240630</v>
      </c>
      <c r="U12" s="20">
        <f ca="1">ROUND(((TODAY())-(DATEVALUE(REPLACE(REPLACE(T12,5,0,"-"),8,0,"-"))))/365,0)</f>
        <v>96</v>
      </c>
      <c r="V12" s="20">
        <f ca="1">COUNTIF(U$2:U$526,U12)</f>
        <v>1</v>
      </c>
      <c r="W12" s="8">
        <v>19630712</v>
      </c>
      <c r="X12" s="8" t="b">
        <f>T12=W12</f>
        <v>0</v>
      </c>
      <c r="Y12" s="5" t="s">
        <v>5</v>
      </c>
      <c r="Z12" s="20">
        <v>2</v>
      </c>
      <c r="AA12" s="5" t="s">
        <v>13</v>
      </c>
      <c r="AB12" s="5" t="s">
        <v>7</v>
      </c>
      <c r="AC12" s="5" t="s">
        <v>7</v>
      </c>
      <c r="AD12" s="7" t="s">
        <v>261</v>
      </c>
      <c r="AE12" s="7" t="s">
        <v>0</v>
      </c>
      <c r="AF12" s="8">
        <v>0.02</v>
      </c>
      <c r="AG12" s="8">
        <v>136</v>
      </c>
      <c r="AH12" s="7" t="s">
        <v>9</v>
      </c>
    </row>
    <row r="13" spans="1:34" ht="15.75" x14ac:dyDescent="0.3">
      <c r="A13" s="23" t="s">
        <v>428</v>
      </c>
      <c r="B13" s="27" t="str">
        <f>REPLACE(REPLACE(A13,3,0,"-"),6,0,"-")</f>
        <v>NM-11-35</v>
      </c>
      <c r="C13" s="25" t="str">
        <f>REPLACE(REPLACE(A13,1,1,""),2,4,"")</f>
        <v>M</v>
      </c>
      <c r="D13" s="6" t="str">
        <f>(REPLACE(A13,3,4,""))</f>
        <v>NM</v>
      </c>
      <c r="E13" s="5" t="str">
        <f>IFERROR(VALUE(LEFT($B13,2)),"")</f>
        <v/>
      </c>
      <c r="F13" s="5">
        <f>IFERROR(VALUE(MID($B13,4,2)),"")</f>
        <v>11</v>
      </c>
      <c r="G13" s="5">
        <f>IFERROR(VALUE(RIGHT($B13,2)),"")</f>
        <v>35</v>
      </c>
      <c r="H13" s="5" t="s">
        <v>860</v>
      </c>
      <c r="I13" s="7" t="s">
        <v>11</v>
      </c>
      <c r="J13" s="7" t="s">
        <v>3</v>
      </c>
      <c r="K13" s="7" t="s">
        <v>225</v>
      </c>
      <c r="L13" s="5">
        <f>COUNTIF(K$2:K$526,K13)</f>
        <v>3</v>
      </c>
      <c r="M13" s="8">
        <v>20191028</v>
      </c>
      <c r="N13" s="19">
        <f ca="1">ROUND(((TODAY())-(DATEVALUE(REPLACE(REPLACE(M13,5,0,"-"),8,0,"-"))))/365,0)</f>
        <v>1</v>
      </c>
      <c r="O13" s="20">
        <v>1</v>
      </c>
      <c r="P13" s="20">
        <v>1</v>
      </c>
      <c r="Q13" s="20">
        <v>497</v>
      </c>
      <c r="R13" s="20">
        <v>120</v>
      </c>
      <c r="S13" s="20">
        <v>127</v>
      </c>
      <c r="T13" s="8">
        <v>19260101</v>
      </c>
      <c r="U13" s="20">
        <f ca="1">ROUND(((TODAY())-(DATEVALUE(REPLACE(REPLACE(T13,5,0,"-"),8,0,"-"))))/365,0)</f>
        <v>95</v>
      </c>
      <c r="V13" s="20">
        <f ca="1">COUNTIF(U$2:U$526,U13)</f>
        <v>1</v>
      </c>
      <c r="W13" s="8">
        <v>20191028</v>
      </c>
      <c r="X13" s="8" t="b">
        <f>T13=W13</f>
        <v>0</v>
      </c>
      <c r="Y13" s="5" t="s">
        <v>5</v>
      </c>
      <c r="Z13" s="20">
        <v>2</v>
      </c>
      <c r="AA13" s="5" t="s">
        <v>13</v>
      </c>
      <c r="AB13" s="5" t="s">
        <v>7</v>
      </c>
      <c r="AC13" s="5" t="s">
        <v>7</v>
      </c>
      <c r="AD13" s="7" t="s">
        <v>429</v>
      </c>
      <c r="AE13" s="7" t="s">
        <v>0</v>
      </c>
      <c r="AF13" s="8">
        <v>0.03</v>
      </c>
      <c r="AG13" s="8">
        <v>144</v>
      </c>
      <c r="AH13" s="7" t="s">
        <v>9</v>
      </c>
    </row>
    <row r="14" spans="1:34" ht="15.75" x14ac:dyDescent="0.3">
      <c r="A14" s="23" t="s">
        <v>324</v>
      </c>
      <c r="B14" s="27" t="str">
        <f>REPLACE(REPLACE(A14,3,0,"-"),6,0,"-")</f>
        <v>NM-05-79</v>
      </c>
      <c r="C14" s="25" t="str">
        <f>REPLACE(REPLACE(A14,1,1,""),2,4,"")</f>
        <v>M</v>
      </c>
      <c r="D14" s="6" t="str">
        <f>(REPLACE(A14,3,4,""))</f>
        <v>NM</v>
      </c>
      <c r="E14" s="5" t="str">
        <f>IFERROR(VALUE(LEFT($B14,2)),"")</f>
        <v/>
      </c>
      <c r="F14" s="5">
        <f>IFERROR(VALUE(MID($B14,4,2)),"")</f>
        <v>5</v>
      </c>
      <c r="G14" s="5">
        <f>IFERROR(VALUE(RIGHT($B14,2)),"")</f>
        <v>79</v>
      </c>
      <c r="H14" s="5" t="s">
        <v>860</v>
      </c>
      <c r="I14" s="7" t="s">
        <v>11</v>
      </c>
      <c r="J14" s="7" t="s">
        <v>3</v>
      </c>
      <c r="K14" s="7" t="s">
        <v>219</v>
      </c>
      <c r="L14" s="5">
        <f>COUNTIF(K$2:K$526,K14)</f>
        <v>3</v>
      </c>
      <c r="M14" s="8">
        <v>20181212</v>
      </c>
      <c r="N14" s="19">
        <f ca="1">ROUND(((TODAY())-(DATEVALUE(REPLACE(REPLACE(M14,5,0,"-"),8,0,"-"))))/365,0)</f>
        <v>2</v>
      </c>
      <c r="O14" s="20">
        <v>1</v>
      </c>
      <c r="P14" s="20">
        <v>1</v>
      </c>
      <c r="Q14" s="20">
        <v>550</v>
      </c>
      <c r="R14" s="20">
        <v>116</v>
      </c>
      <c r="S14" s="20">
        <v>123</v>
      </c>
      <c r="T14" s="8">
        <v>19260630</v>
      </c>
      <c r="U14" s="20">
        <f ca="1">ROUND(((TODAY())-(DATEVALUE(REPLACE(REPLACE(T14,5,0,"-"),8,0,"-"))))/365,0)</f>
        <v>94</v>
      </c>
      <c r="V14" s="20">
        <f ca="1">COUNTIF(U$2:U$526,U14)</f>
        <v>3</v>
      </c>
      <c r="W14" s="8">
        <v>20181212</v>
      </c>
      <c r="X14" s="8" t="b">
        <f>T14=W14</f>
        <v>0</v>
      </c>
      <c r="Y14" s="5" t="s">
        <v>5</v>
      </c>
      <c r="Z14" s="20">
        <v>2</v>
      </c>
      <c r="AA14" s="5" t="s">
        <v>13</v>
      </c>
      <c r="AB14" s="5" t="s">
        <v>7</v>
      </c>
      <c r="AC14" s="5" t="s">
        <v>7</v>
      </c>
      <c r="AD14" s="7" t="s">
        <v>133</v>
      </c>
      <c r="AE14" s="7" t="s">
        <v>0</v>
      </c>
      <c r="AF14" s="8">
        <v>0.03</v>
      </c>
      <c r="AG14" s="8">
        <v>144</v>
      </c>
      <c r="AH14" s="7" t="s">
        <v>9</v>
      </c>
    </row>
    <row r="15" spans="1:34" ht="15.75" x14ac:dyDescent="0.3">
      <c r="A15" s="23" t="s">
        <v>639</v>
      </c>
      <c r="B15" s="27" t="str">
        <f>REPLACE(REPLACE(A15,3,0,"-"),6,0,"-")</f>
        <v>NM-11-24</v>
      </c>
      <c r="C15" s="25" t="str">
        <f>REPLACE(REPLACE(A15,1,1,""),2,4,"")</f>
        <v>M</v>
      </c>
      <c r="D15" s="6" t="str">
        <f>(REPLACE(A15,3,4,""))</f>
        <v>NM</v>
      </c>
      <c r="E15" s="5" t="str">
        <f>IFERROR(VALUE(LEFT($B15,2)),"")</f>
        <v/>
      </c>
      <c r="F15" s="5">
        <f>IFERROR(VALUE(MID($B15,4,2)),"")</f>
        <v>11</v>
      </c>
      <c r="G15" s="5">
        <f>IFERROR(VALUE(RIGHT($B15,2)),"")</f>
        <v>24</v>
      </c>
      <c r="H15" s="5" t="s">
        <v>860</v>
      </c>
      <c r="I15" s="7" t="s">
        <v>11</v>
      </c>
      <c r="J15" s="7" t="s">
        <v>3</v>
      </c>
      <c r="K15" s="7" t="s">
        <v>640</v>
      </c>
      <c r="L15" s="5">
        <f>COUNTIF(K$2:K$526,K15)</f>
        <v>2</v>
      </c>
      <c r="M15" s="8">
        <v>20191018</v>
      </c>
      <c r="N15" s="19">
        <f ca="1">ROUND(((TODAY())-(DATEVALUE(REPLACE(REPLACE(M15,5,0,"-"),8,0,"-"))))/365,0)</f>
        <v>1</v>
      </c>
      <c r="O15" s="20">
        <v>1</v>
      </c>
      <c r="P15" s="20">
        <v>1</v>
      </c>
      <c r="Q15" s="20">
        <v>497</v>
      </c>
      <c r="R15" s="20">
        <v>120</v>
      </c>
      <c r="S15" s="20">
        <v>127</v>
      </c>
      <c r="T15" s="8">
        <v>19260630</v>
      </c>
      <c r="U15" s="20">
        <f ca="1">ROUND(((TODAY())-(DATEVALUE(REPLACE(REPLACE(T15,5,0,"-"),8,0,"-"))))/365,0)</f>
        <v>94</v>
      </c>
      <c r="V15" s="20">
        <f ca="1">COUNTIF(U$2:U$526,U15)</f>
        <v>3</v>
      </c>
      <c r="W15" s="8">
        <v>20191018</v>
      </c>
      <c r="X15" s="8" t="b">
        <f>T15=W15</f>
        <v>0</v>
      </c>
      <c r="Y15" s="5" t="s">
        <v>5</v>
      </c>
      <c r="Z15" s="20">
        <v>2</v>
      </c>
      <c r="AA15" s="5" t="s">
        <v>13</v>
      </c>
      <c r="AB15" s="5" t="s">
        <v>7</v>
      </c>
      <c r="AC15" s="5" t="s">
        <v>7</v>
      </c>
      <c r="AD15" s="7" t="s">
        <v>77</v>
      </c>
      <c r="AE15" s="7" t="s">
        <v>0</v>
      </c>
      <c r="AF15" s="8">
        <v>7.0000000000000007E-2</v>
      </c>
      <c r="AG15" s="8">
        <v>142</v>
      </c>
      <c r="AH15" s="7" t="s">
        <v>9</v>
      </c>
    </row>
    <row r="16" spans="1:34" ht="15.75" x14ac:dyDescent="0.3">
      <c r="A16" s="23" t="s">
        <v>699</v>
      </c>
      <c r="B16" s="27" t="str">
        <f>REPLACE(REPLACE(A16,3,0,"-"),6,0,"-")</f>
        <v>ZF-64-36</v>
      </c>
      <c r="C16" s="25" t="str">
        <f>REPLACE(REPLACE(A16,1,1,""),2,4,"")</f>
        <v>F</v>
      </c>
      <c r="D16" s="6" t="str">
        <f>(REPLACE(A16,3,4,""))</f>
        <v>ZF</v>
      </c>
      <c r="E16" s="5" t="str">
        <f>IFERROR(VALUE(LEFT($B16,2)),"")</f>
        <v/>
      </c>
      <c r="F16" s="5">
        <f>IFERROR(VALUE(MID($B16,4,2)),"")</f>
        <v>64</v>
      </c>
      <c r="G16" s="5">
        <f>IFERROR(VALUE(RIGHT($B16,2)),"")</f>
        <v>36</v>
      </c>
      <c r="H16" s="5" t="s">
        <v>860</v>
      </c>
      <c r="I16" s="7" t="s">
        <v>135</v>
      </c>
      <c r="J16" s="7" t="s">
        <v>3</v>
      </c>
      <c r="K16" s="7" t="s">
        <v>640</v>
      </c>
      <c r="L16" s="5">
        <f>COUNTIF(K$2:K$526,K16)</f>
        <v>2</v>
      </c>
      <c r="M16" s="8">
        <v>20110617</v>
      </c>
      <c r="N16" s="19">
        <f ca="1">ROUND(((TODAY())-(DATEVALUE(REPLACE(REPLACE(M16,5,0,"-"),8,0,"-"))))/365,0)</f>
        <v>9</v>
      </c>
      <c r="O16" s="20">
        <v>3</v>
      </c>
      <c r="P16" s="20">
        <v>1</v>
      </c>
      <c r="Q16" s="20">
        <v>497</v>
      </c>
      <c r="R16" s="20">
        <v>198</v>
      </c>
      <c r="S16" s="20">
        <v>205</v>
      </c>
      <c r="T16" s="8">
        <v>19260630</v>
      </c>
      <c r="U16" s="20">
        <f ca="1">ROUND(((TODAY())-(DATEVALUE(REPLACE(REPLACE(T16,5,0,"-"),8,0,"-"))))/365,0)</f>
        <v>94</v>
      </c>
      <c r="V16" s="20">
        <f ca="1">COUNTIF(U$2:U$526,U16)</f>
        <v>3</v>
      </c>
      <c r="W16" s="8">
        <v>20110617</v>
      </c>
      <c r="X16" s="8" t="b">
        <f>T16=W16</f>
        <v>0</v>
      </c>
      <c r="Y16" s="5" t="s">
        <v>5</v>
      </c>
      <c r="Z16" s="20">
        <v>3</v>
      </c>
      <c r="AA16" s="5" t="s">
        <v>136</v>
      </c>
      <c r="AB16" s="5" t="s">
        <v>7</v>
      </c>
      <c r="AC16" s="5" t="s">
        <v>7</v>
      </c>
      <c r="AD16" s="7" t="s">
        <v>29</v>
      </c>
      <c r="AE16" s="7" t="s">
        <v>0</v>
      </c>
      <c r="AF16" s="8">
        <v>0.08</v>
      </c>
      <c r="AG16" s="8">
        <v>143</v>
      </c>
      <c r="AH16" s="7" t="s">
        <v>9</v>
      </c>
    </row>
    <row r="17" spans="1:34" ht="15.75" x14ac:dyDescent="0.3">
      <c r="A17" s="23" t="s">
        <v>218</v>
      </c>
      <c r="B17" s="27" t="str">
        <f>REPLACE(REPLACE(A17,3,0,"-"),6,0,"-")</f>
        <v>ZF-29-20</v>
      </c>
      <c r="C17" s="25" t="str">
        <f>REPLACE(REPLACE(A17,1,1,""),2,4,"")</f>
        <v>F</v>
      </c>
      <c r="D17" s="6" t="str">
        <f>(REPLACE(A17,3,4,""))</f>
        <v>ZF</v>
      </c>
      <c r="E17" s="5" t="str">
        <f>IFERROR(VALUE(LEFT($B17,2)),"")</f>
        <v/>
      </c>
      <c r="F17" s="5">
        <f>IFERROR(VALUE(MID($B17,4,2)),"")</f>
        <v>29</v>
      </c>
      <c r="G17" s="5">
        <f>IFERROR(VALUE(RIGHT($B17,2)),"")</f>
        <v>20</v>
      </c>
      <c r="H17" s="5" t="s">
        <v>860</v>
      </c>
      <c r="I17" s="7" t="s">
        <v>11</v>
      </c>
      <c r="J17" s="7" t="s">
        <v>3</v>
      </c>
      <c r="K17" s="7" t="s">
        <v>219</v>
      </c>
      <c r="L17" s="5">
        <f>COUNTIF(K$2:K$526,K17)</f>
        <v>3</v>
      </c>
      <c r="M17" s="8">
        <v>20140131</v>
      </c>
      <c r="N17" s="19">
        <f ca="1">ROUND(((TODAY())-(DATEVALUE(REPLACE(REPLACE(M17,5,0,"-"),8,0,"-"))))/365,0)</f>
        <v>7</v>
      </c>
      <c r="O17" s="20"/>
      <c r="P17" s="20">
        <v>1</v>
      </c>
      <c r="Q17" s="20">
        <v>557</v>
      </c>
      <c r="R17" s="20">
        <v>130</v>
      </c>
      <c r="S17" s="20">
        <v>137</v>
      </c>
      <c r="T17" s="8">
        <v>19270528</v>
      </c>
      <c r="U17" s="20">
        <f ca="1">ROUND(((TODAY())-(DATEVALUE(REPLACE(REPLACE(T17,5,0,"-"),8,0,"-"))))/365,0)</f>
        <v>93</v>
      </c>
      <c r="V17" s="20">
        <f ca="1">COUNTIF(U$2:U$526,U17)</f>
        <v>7</v>
      </c>
      <c r="W17" s="8">
        <v>20051209</v>
      </c>
      <c r="X17" s="8" t="b">
        <f>T17=W17</f>
        <v>0</v>
      </c>
      <c r="Y17" s="5" t="s">
        <v>5</v>
      </c>
      <c r="Z17" s="20">
        <v>2</v>
      </c>
      <c r="AA17" s="5" t="s">
        <v>13</v>
      </c>
      <c r="AB17" s="5" t="s">
        <v>7</v>
      </c>
      <c r="AC17" s="5" t="s">
        <v>7</v>
      </c>
      <c r="AD17" s="7" t="s">
        <v>29</v>
      </c>
      <c r="AE17" s="7" t="s">
        <v>0</v>
      </c>
      <c r="AF17" s="8">
        <v>0.04</v>
      </c>
      <c r="AG17" s="8">
        <v>140</v>
      </c>
      <c r="AH17" s="7" t="s">
        <v>9</v>
      </c>
    </row>
    <row r="18" spans="1:34" ht="15.75" x14ac:dyDescent="0.3">
      <c r="A18" s="23" t="s">
        <v>514</v>
      </c>
      <c r="B18" s="27" t="str">
        <f>REPLACE(REPLACE(A18,3,0,"-"),6,0,"-")</f>
        <v>NM-10-55</v>
      </c>
      <c r="C18" s="25" t="str">
        <f>REPLACE(REPLACE(A18,1,1,""),2,4,"")</f>
        <v>M</v>
      </c>
      <c r="D18" s="6" t="str">
        <f>(REPLACE(A18,3,4,""))</f>
        <v>NM</v>
      </c>
      <c r="E18" s="5" t="str">
        <f>IFERROR(VALUE(LEFT($B18,2)),"")</f>
        <v/>
      </c>
      <c r="F18" s="5">
        <f>IFERROR(VALUE(MID($B18,4,2)),"")</f>
        <v>10</v>
      </c>
      <c r="G18" s="5">
        <f>IFERROR(VALUE(RIGHT($B18,2)),"")</f>
        <v>55</v>
      </c>
      <c r="H18" s="5" t="s">
        <v>860</v>
      </c>
      <c r="I18" s="7" t="s">
        <v>11</v>
      </c>
      <c r="J18" s="7" t="s">
        <v>3</v>
      </c>
      <c r="K18" s="7" t="s">
        <v>225</v>
      </c>
      <c r="L18" s="5">
        <f>COUNTIF(K$2:K$526,K18)</f>
        <v>3</v>
      </c>
      <c r="M18" s="8">
        <v>20190828</v>
      </c>
      <c r="N18" s="19">
        <f ca="1">ROUND(((TODAY())-(DATEVALUE(REPLACE(REPLACE(M18,5,0,"-"),8,0,"-"))))/365,0)</f>
        <v>1</v>
      </c>
      <c r="O18" s="20">
        <v>2</v>
      </c>
      <c r="P18" s="20">
        <v>1</v>
      </c>
      <c r="Q18" s="20">
        <v>500</v>
      </c>
      <c r="R18" s="20">
        <v>140</v>
      </c>
      <c r="S18" s="20">
        <v>147</v>
      </c>
      <c r="T18" s="8">
        <v>19270530</v>
      </c>
      <c r="U18" s="20">
        <f ca="1">ROUND(((TODAY())-(DATEVALUE(REPLACE(REPLACE(T18,5,0,"-"),8,0,"-"))))/365,0)</f>
        <v>93</v>
      </c>
      <c r="V18" s="20">
        <f ca="1">COUNTIF(U$2:U$526,U18)</f>
        <v>7</v>
      </c>
      <c r="W18" s="8">
        <v>20190828</v>
      </c>
      <c r="X18" s="8" t="b">
        <f>T18=W18</f>
        <v>0</v>
      </c>
      <c r="Y18" s="5" t="s">
        <v>5</v>
      </c>
      <c r="Z18" s="20">
        <v>2</v>
      </c>
      <c r="AA18" s="5" t="s">
        <v>13</v>
      </c>
      <c r="AB18" s="5" t="s">
        <v>7</v>
      </c>
      <c r="AC18" s="5" t="s">
        <v>7</v>
      </c>
      <c r="AD18" s="7" t="s">
        <v>0</v>
      </c>
      <c r="AE18" s="7" t="s">
        <v>0</v>
      </c>
      <c r="AF18" s="8">
        <v>7.0000000000000007E-2</v>
      </c>
      <c r="AG18" s="8">
        <v>142</v>
      </c>
      <c r="AH18" s="7" t="s">
        <v>9</v>
      </c>
    </row>
    <row r="19" spans="1:34" ht="15.75" x14ac:dyDescent="0.3">
      <c r="A19" s="23" t="s">
        <v>337</v>
      </c>
      <c r="B19" s="27" t="str">
        <f>REPLACE(REPLACE(A19,3,0,"-"),6,0,"-")</f>
        <v>NM-09-58</v>
      </c>
      <c r="C19" s="25" t="str">
        <f>REPLACE(REPLACE(A19,1,1,""),2,4,"")</f>
        <v>M</v>
      </c>
      <c r="D19" s="6" t="str">
        <f>(REPLACE(A19,3,4,""))</f>
        <v>NM</v>
      </c>
      <c r="E19" s="5" t="str">
        <f>IFERROR(VALUE(LEFT($B19,2)),"")</f>
        <v/>
      </c>
      <c r="F19" s="5">
        <f>IFERROR(VALUE(MID($B19,4,2)),"")</f>
        <v>9</v>
      </c>
      <c r="G19" s="5">
        <f>IFERROR(VALUE(RIGHT($B19,2)),"")</f>
        <v>58</v>
      </c>
      <c r="H19" s="5" t="s">
        <v>860</v>
      </c>
      <c r="I19" s="7" t="s">
        <v>11</v>
      </c>
      <c r="J19" s="7" t="s">
        <v>3</v>
      </c>
      <c r="K19" s="7" t="s">
        <v>83</v>
      </c>
      <c r="L19" s="5">
        <f>COUNTIF(K$2:K$526,K19)</f>
        <v>6</v>
      </c>
      <c r="M19" s="8">
        <v>20190705</v>
      </c>
      <c r="N19" s="19">
        <f ca="1">ROUND(((TODAY())-(DATEVALUE(REPLACE(REPLACE(M19,5,0,"-"),8,0,"-"))))/365,0)</f>
        <v>1</v>
      </c>
      <c r="O19" s="20">
        <v>1</v>
      </c>
      <c r="P19" s="20">
        <v>1</v>
      </c>
      <c r="Q19" s="20">
        <v>557</v>
      </c>
      <c r="R19" s="20">
        <v>135</v>
      </c>
      <c r="S19" s="20">
        <v>142</v>
      </c>
      <c r="T19" s="8">
        <v>19270630</v>
      </c>
      <c r="U19" s="20">
        <f ca="1">ROUND(((TODAY())-(DATEVALUE(REPLACE(REPLACE(T19,5,0,"-"),8,0,"-"))))/365,0)</f>
        <v>93</v>
      </c>
      <c r="V19" s="20">
        <f ca="1">COUNTIF(U$2:U$526,U19)</f>
        <v>7</v>
      </c>
      <c r="W19" s="8">
        <v>20190705</v>
      </c>
      <c r="X19" s="8" t="b">
        <f>T19=W19</f>
        <v>0</v>
      </c>
      <c r="Y19" s="5" t="s">
        <v>5</v>
      </c>
      <c r="Z19" s="20">
        <v>2</v>
      </c>
      <c r="AA19" s="5" t="s">
        <v>13</v>
      </c>
      <c r="AB19" s="5" t="s">
        <v>7</v>
      </c>
      <c r="AC19" s="5" t="s">
        <v>7</v>
      </c>
      <c r="AD19" s="7" t="s">
        <v>74</v>
      </c>
      <c r="AE19" s="7" t="s">
        <v>0</v>
      </c>
      <c r="AF19" s="8">
        <v>0.03</v>
      </c>
      <c r="AG19" s="8">
        <v>140</v>
      </c>
      <c r="AH19" s="7" t="s">
        <v>9</v>
      </c>
    </row>
    <row r="20" spans="1:34" ht="15.75" x14ac:dyDescent="0.3">
      <c r="A20" s="23" t="s">
        <v>381</v>
      </c>
      <c r="B20" s="27" t="str">
        <f>REPLACE(REPLACE(A20,3,0,"-"),6,0,"-")</f>
        <v>RE-21-02</v>
      </c>
      <c r="C20" s="25" t="str">
        <f>REPLACE(REPLACE(A20,1,1,""),2,4,"")</f>
        <v>E</v>
      </c>
      <c r="D20" s="6" t="str">
        <f>(REPLACE(A20,3,4,""))</f>
        <v>RE</v>
      </c>
      <c r="E20" s="5" t="str">
        <f>IFERROR(VALUE(LEFT($B20,2)),"")</f>
        <v/>
      </c>
      <c r="F20" s="5">
        <f>IFERROR(VALUE(MID($B20,4,2)),"")</f>
        <v>21</v>
      </c>
      <c r="G20" s="5">
        <f>IFERROR(VALUE(RIGHT($B20,2)),"")</f>
        <v>2</v>
      </c>
      <c r="H20" s="5">
        <v>1</v>
      </c>
      <c r="I20" s="7" t="s">
        <v>11</v>
      </c>
      <c r="J20" s="7" t="s">
        <v>3</v>
      </c>
      <c r="K20" s="7" t="s">
        <v>0</v>
      </c>
      <c r="L20" s="5">
        <f>COUNTIF(K$2:K$526,K20)</f>
        <v>37</v>
      </c>
      <c r="M20" s="8">
        <v>20110708</v>
      </c>
      <c r="N20" s="19">
        <f ca="1">ROUND(((TODAY())-(DATEVALUE(REPLACE(REPLACE(M20,5,0,"-"),8,0,"-"))))/365,0)</f>
        <v>9</v>
      </c>
      <c r="O20" s="20"/>
      <c r="P20" s="20">
        <v>1</v>
      </c>
      <c r="Q20" s="20">
        <v>550</v>
      </c>
      <c r="R20" s="20"/>
      <c r="S20" s="20"/>
      <c r="T20" s="8">
        <v>19270630</v>
      </c>
      <c r="U20" s="20">
        <f ca="1">ROUND(((TODAY())-(DATEVALUE(REPLACE(REPLACE(T20,5,0,"-"),8,0,"-"))))/365,0)</f>
        <v>93</v>
      </c>
      <c r="V20" s="20">
        <f ca="1">COUNTIF(U$2:U$526,U20)</f>
        <v>7</v>
      </c>
      <c r="W20" s="8">
        <v>19550114</v>
      </c>
      <c r="X20" s="8" t="b">
        <f>T20=W20</f>
        <v>0</v>
      </c>
      <c r="Y20" s="5" t="s">
        <v>5</v>
      </c>
      <c r="Z20" s="20">
        <v>2</v>
      </c>
      <c r="AA20" s="5" t="s">
        <v>13</v>
      </c>
      <c r="AB20" s="5" t="s">
        <v>7</v>
      </c>
      <c r="AC20" s="5" t="s">
        <v>7</v>
      </c>
      <c r="AD20" s="7" t="s">
        <v>382</v>
      </c>
      <c r="AE20" s="7" t="s">
        <v>0</v>
      </c>
      <c r="AF20" s="8">
        <v>0</v>
      </c>
      <c r="AG20" s="8"/>
      <c r="AH20" s="7" t="s">
        <v>9</v>
      </c>
    </row>
    <row r="21" spans="1:34" ht="15.75" x14ac:dyDescent="0.3">
      <c r="A21" s="23" t="s">
        <v>689</v>
      </c>
      <c r="B21" s="27" t="str">
        <f>REPLACE(REPLACE(A21,3,0,"-"),6,0,"-")</f>
        <v>SL-14-10</v>
      </c>
      <c r="C21" s="25" t="str">
        <f>REPLACE(REPLACE(A21,1,1,""),2,4,"")</f>
        <v>L</v>
      </c>
      <c r="D21" s="6" t="str">
        <f>(REPLACE(A21,3,4,""))</f>
        <v>SL</v>
      </c>
      <c r="E21" s="5" t="str">
        <f>IFERROR(VALUE(LEFT($B21,2)),"")</f>
        <v/>
      </c>
      <c r="F21" s="5">
        <f>IFERROR(VALUE(MID($B21,4,2)),"")</f>
        <v>14</v>
      </c>
      <c r="G21" s="5">
        <f>IFERROR(VALUE(RIGHT($B21,2)),"")</f>
        <v>10</v>
      </c>
      <c r="H21" s="5">
        <v>1</v>
      </c>
      <c r="I21" s="7" t="s">
        <v>11</v>
      </c>
      <c r="J21" s="7" t="s">
        <v>3</v>
      </c>
      <c r="K21" s="7" t="s">
        <v>83</v>
      </c>
      <c r="L21" s="5">
        <f>COUNTIF(K$2:K$526,K21)</f>
        <v>6</v>
      </c>
      <c r="M21" s="8">
        <v>20171222</v>
      </c>
      <c r="N21" s="19">
        <f ca="1">ROUND(((TODAY())-(DATEVALUE(REPLACE(REPLACE(M21,5,0,"-"),8,0,"-"))))/365,0)</f>
        <v>3</v>
      </c>
      <c r="O21" s="20"/>
      <c r="P21" s="20">
        <v>1</v>
      </c>
      <c r="Q21" s="20">
        <v>550</v>
      </c>
      <c r="R21" s="20">
        <v>140</v>
      </c>
      <c r="S21" s="20">
        <v>147</v>
      </c>
      <c r="T21" s="8">
        <v>19270630</v>
      </c>
      <c r="U21" s="20">
        <f ca="1">ROUND(((TODAY())-(DATEVALUE(REPLACE(REPLACE(T21,5,0,"-"),8,0,"-"))))/365,0)</f>
        <v>93</v>
      </c>
      <c r="V21" s="20">
        <f ca="1">COUNTIF(U$2:U$526,U21)</f>
        <v>7</v>
      </c>
      <c r="W21" s="8">
        <v>19791219</v>
      </c>
      <c r="X21" s="8" t="b">
        <f>T21=W21</f>
        <v>0</v>
      </c>
      <c r="Y21" s="5" t="s">
        <v>5</v>
      </c>
      <c r="Z21" s="20">
        <v>2</v>
      </c>
      <c r="AA21" s="5" t="s">
        <v>13</v>
      </c>
      <c r="AB21" s="5" t="s">
        <v>7</v>
      </c>
      <c r="AC21" s="5" t="s">
        <v>7</v>
      </c>
      <c r="AD21" s="7" t="s">
        <v>29</v>
      </c>
      <c r="AE21" s="7" t="s">
        <v>0</v>
      </c>
      <c r="AF21" s="8">
        <v>0.1</v>
      </c>
      <c r="AG21" s="8">
        <v>140</v>
      </c>
      <c r="AH21" s="7" t="s">
        <v>9</v>
      </c>
    </row>
    <row r="22" spans="1:34" ht="15.75" x14ac:dyDescent="0.3">
      <c r="A22" s="23" t="s">
        <v>843</v>
      </c>
      <c r="B22" s="27" t="str">
        <f>REPLACE(REPLACE(A22,3,0,"-"),6,0,"-")</f>
        <v>ZF-91-57</v>
      </c>
      <c r="C22" s="25" t="str">
        <f>REPLACE(REPLACE(A22,1,1,""),2,4,"")</f>
        <v>F</v>
      </c>
      <c r="D22" s="6" t="str">
        <f>(REPLACE(A22,3,4,""))</f>
        <v>ZF</v>
      </c>
      <c r="E22" s="5" t="str">
        <f>IFERROR(VALUE(LEFT($B22,2)),"")</f>
        <v/>
      </c>
      <c r="F22" s="5">
        <f>IFERROR(VALUE(MID($B22,4,2)),"")</f>
        <v>91</v>
      </c>
      <c r="G22" s="5">
        <f>IFERROR(VALUE(RIGHT($B22,2)),"")</f>
        <v>57</v>
      </c>
      <c r="H22" s="5" t="s">
        <v>860</v>
      </c>
      <c r="I22" s="7" t="s">
        <v>11</v>
      </c>
      <c r="J22" s="7" t="s">
        <v>3</v>
      </c>
      <c r="K22" s="7" t="s">
        <v>844</v>
      </c>
      <c r="L22" s="5">
        <f>COUNTIF(K$2:K$526,K22)</f>
        <v>1</v>
      </c>
      <c r="M22" s="8">
        <v>20160525</v>
      </c>
      <c r="N22" s="19">
        <f ca="1">ROUND(((TODAY())-(DATEVALUE(REPLACE(REPLACE(M22,5,0,"-"),8,0,"-"))))/365,0)</f>
        <v>4</v>
      </c>
      <c r="O22" s="20">
        <v>1</v>
      </c>
      <c r="P22" s="20">
        <v>1</v>
      </c>
      <c r="Q22" s="20">
        <v>499</v>
      </c>
      <c r="R22" s="20">
        <v>140</v>
      </c>
      <c r="S22" s="20">
        <v>147</v>
      </c>
      <c r="T22" s="8">
        <v>19270630</v>
      </c>
      <c r="U22" s="20">
        <f ca="1">ROUND(((TODAY())-(DATEVALUE(REPLACE(REPLACE(T22,5,0,"-"),8,0,"-"))))/365,0)</f>
        <v>93</v>
      </c>
      <c r="V22" s="20">
        <f ca="1">COUNTIF(U$2:U$526,U22)</f>
        <v>7</v>
      </c>
      <c r="W22" s="8">
        <v>20160525</v>
      </c>
      <c r="X22" s="8" t="b">
        <f>T22=W22</f>
        <v>0</v>
      </c>
      <c r="Y22" s="5" t="s">
        <v>9</v>
      </c>
      <c r="Z22" s="20"/>
      <c r="AA22" s="5" t="s">
        <v>13</v>
      </c>
      <c r="AB22" s="5" t="s">
        <v>7</v>
      </c>
      <c r="AC22" s="5" t="s">
        <v>7</v>
      </c>
      <c r="AD22" s="7" t="s">
        <v>77</v>
      </c>
      <c r="AE22" s="7" t="s">
        <v>225</v>
      </c>
      <c r="AF22" s="8">
        <v>0.02</v>
      </c>
      <c r="AG22" s="8">
        <v>140</v>
      </c>
      <c r="AH22" s="7" t="s">
        <v>5</v>
      </c>
    </row>
    <row r="23" spans="1:34" ht="15.75" x14ac:dyDescent="0.3">
      <c r="A23" s="23" t="s">
        <v>297</v>
      </c>
      <c r="B23" s="27" t="str">
        <f>REPLACE(REPLACE(A23,3,0,"-"),6,0,"-")</f>
        <v>NM-11-30</v>
      </c>
      <c r="C23" s="25" t="str">
        <f>REPLACE(REPLACE(A23,1,1,""),2,4,"")</f>
        <v>M</v>
      </c>
      <c r="D23" s="6" t="str">
        <f>(REPLACE(A23,3,4,""))</f>
        <v>NM</v>
      </c>
      <c r="E23" s="5" t="str">
        <f>IFERROR(VALUE(LEFT($B23,2)),"")</f>
        <v/>
      </c>
      <c r="F23" s="5">
        <f>IFERROR(VALUE(MID($B23,4,2)),"")</f>
        <v>11</v>
      </c>
      <c r="G23" s="5">
        <f>IFERROR(VALUE(RIGHT($B23,2)),"")</f>
        <v>30</v>
      </c>
      <c r="H23" s="5" t="s">
        <v>860</v>
      </c>
      <c r="I23" s="7" t="s">
        <v>11</v>
      </c>
      <c r="J23" s="7" t="s">
        <v>3</v>
      </c>
      <c r="K23" s="7" t="s">
        <v>298</v>
      </c>
      <c r="L23" s="5">
        <f>COUNTIF(K$2:K$526,K23)</f>
        <v>1</v>
      </c>
      <c r="M23" s="8">
        <v>20191023</v>
      </c>
      <c r="N23" s="19">
        <f ca="1">ROUND(((TODAY())-(DATEVALUE(REPLACE(REPLACE(M23,5,0,"-"),8,0,"-"))))/365,0)</f>
        <v>1</v>
      </c>
      <c r="O23" s="20">
        <v>1</v>
      </c>
      <c r="P23" s="20">
        <v>1</v>
      </c>
      <c r="Q23" s="20">
        <v>497</v>
      </c>
      <c r="R23" s="20">
        <v>139</v>
      </c>
      <c r="S23" s="20">
        <v>146</v>
      </c>
      <c r="T23" s="8">
        <v>19280412</v>
      </c>
      <c r="U23" s="20">
        <f ca="1">ROUND(((TODAY())-(DATEVALUE(REPLACE(REPLACE(T23,5,0,"-"),8,0,"-"))))/365,0)</f>
        <v>93</v>
      </c>
      <c r="V23" s="20">
        <f ca="1">COUNTIF(U$2:U$526,U23)</f>
        <v>7</v>
      </c>
      <c r="W23" s="8">
        <v>20191023</v>
      </c>
      <c r="X23" s="8" t="b">
        <f>T23=W23</f>
        <v>0</v>
      </c>
      <c r="Y23" s="5" t="s">
        <v>5</v>
      </c>
      <c r="Z23" s="20">
        <v>2</v>
      </c>
      <c r="AA23" s="5" t="s">
        <v>13</v>
      </c>
      <c r="AB23" s="5" t="s">
        <v>7</v>
      </c>
      <c r="AC23" s="5" t="s">
        <v>7</v>
      </c>
      <c r="AD23" s="7" t="s">
        <v>77</v>
      </c>
      <c r="AE23" s="7" t="s">
        <v>0</v>
      </c>
      <c r="AF23" s="8">
        <v>0.03</v>
      </c>
      <c r="AG23" s="8">
        <v>141</v>
      </c>
      <c r="AH23" s="7" t="s">
        <v>9</v>
      </c>
    </row>
    <row r="24" spans="1:34" ht="15.75" x14ac:dyDescent="0.3">
      <c r="A24" s="23" t="s">
        <v>224</v>
      </c>
      <c r="B24" s="27" t="str">
        <f>REPLACE(REPLACE(A24,3,0,"-"),6,0,"-")</f>
        <v>ZM-95-91</v>
      </c>
      <c r="C24" s="25" t="str">
        <f>REPLACE(REPLACE(A24,1,1,""),2,4,"")</f>
        <v>M</v>
      </c>
      <c r="D24" s="6" t="str">
        <f>(REPLACE(A24,3,4,""))</f>
        <v>ZM</v>
      </c>
      <c r="E24" s="5" t="str">
        <f>IFERROR(VALUE(LEFT($B24,2)),"")</f>
        <v/>
      </c>
      <c r="F24" s="5">
        <f>IFERROR(VALUE(MID($B24,4,2)),"")</f>
        <v>95</v>
      </c>
      <c r="G24" s="5">
        <f>IFERROR(VALUE(RIGHT($B24,2)),"")</f>
        <v>91</v>
      </c>
      <c r="H24" s="5" t="s">
        <v>860</v>
      </c>
      <c r="I24" s="7" t="s">
        <v>11</v>
      </c>
      <c r="J24" s="7" t="s">
        <v>3</v>
      </c>
      <c r="K24" s="7" t="s">
        <v>225</v>
      </c>
      <c r="L24" s="5">
        <f>COUNTIF(K$2:K$526,K24)</f>
        <v>3</v>
      </c>
      <c r="M24" s="8">
        <v>20071119</v>
      </c>
      <c r="N24" s="19">
        <f ca="1">ROUND(((TODAY())-(DATEVALUE(REPLACE(REPLACE(M24,5,0,"-"),8,0,"-"))))/365,0)</f>
        <v>13</v>
      </c>
      <c r="O24" s="20"/>
      <c r="P24" s="20">
        <v>1</v>
      </c>
      <c r="Q24" s="20">
        <v>500</v>
      </c>
      <c r="R24" s="20">
        <v>145</v>
      </c>
      <c r="S24" s="20">
        <v>152</v>
      </c>
      <c r="T24" s="8">
        <v>19280630</v>
      </c>
      <c r="U24" s="20">
        <f ca="1">ROUND(((TODAY())-(DATEVALUE(REPLACE(REPLACE(T24,5,0,"-"),8,0,"-"))))/365,0)</f>
        <v>92</v>
      </c>
      <c r="V24" s="20">
        <f ca="1">COUNTIF(U$2:U$526,U24)</f>
        <v>3</v>
      </c>
      <c r="W24" s="8">
        <v>20000323</v>
      </c>
      <c r="X24" s="8" t="b">
        <f>T24=W24</f>
        <v>0</v>
      </c>
      <c r="Y24" s="5" t="s">
        <v>5</v>
      </c>
      <c r="Z24" s="20">
        <v>2</v>
      </c>
      <c r="AA24" s="5" t="s">
        <v>13</v>
      </c>
      <c r="AB24" s="5" t="s">
        <v>7</v>
      </c>
      <c r="AC24" s="5" t="s">
        <v>7</v>
      </c>
      <c r="AD24" s="7" t="s">
        <v>164</v>
      </c>
      <c r="AE24" s="7" t="s">
        <v>0</v>
      </c>
      <c r="AF24" s="8">
        <v>0.1</v>
      </c>
      <c r="AG24" s="8">
        <v>140</v>
      </c>
      <c r="AH24" s="7" t="s">
        <v>9</v>
      </c>
    </row>
    <row r="25" spans="1:34" ht="15.75" x14ac:dyDescent="0.3">
      <c r="A25" s="23" t="s">
        <v>325</v>
      </c>
      <c r="B25" s="27" t="str">
        <f>REPLACE(REPLACE(A25,3,0,"-"),6,0,"-")</f>
        <v>ZF-97-42</v>
      </c>
      <c r="C25" s="25" t="str">
        <f>REPLACE(REPLACE(A25,1,1,""),2,4,"")</f>
        <v>F</v>
      </c>
      <c r="D25" s="6" t="str">
        <f>(REPLACE(A25,3,4,""))</f>
        <v>ZF</v>
      </c>
      <c r="E25" s="5" t="str">
        <f>IFERROR(VALUE(LEFT($B25,2)),"")</f>
        <v/>
      </c>
      <c r="F25" s="5">
        <f>IFERROR(VALUE(MID($B25,4,2)),"")</f>
        <v>97</v>
      </c>
      <c r="G25" s="5">
        <f>IFERROR(VALUE(RIGHT($B25,2)),"")</f>
        <v>42</v>
      </c>
      <c r="H25" s="5" t="s">
        <v>860</v>
      </c>
      <c r="I25" s="7" t="s">
        <v>11</v>
      </c>
      <c r="J25" s="7" t="s">
        <v>3</v>
      </c>
      <c r="K25" s="7" t="s">
        <v>326</v>
      </c>
      <c r="L25" s="5">
        <f>COUNTIF(K$2:K$526,K25)</f>
        <v>1</v>
      </c>
      <c r="M25" s="8">
        <v>20170612</v>
      </c>
      <c r="N25" s="19">
        <f ca="1">ROUND(((TODAY())-(DATEVALUE(REPLACE(REPLACE(M25,5,0,"-"),8,0,"-"))))/365,0)</f>
        <v>3</v>
      </c>
      <c r="O25" s="20">
        <v>2</v>
      </c>
      <c r="P25" s="20">
        <v>1</v>
      </c>
      <c r="Q25" s="20">
        <v>550</v>
      </c>
      <c r="R25" s="20">
        <v>133</v>
      </c>
      <c r="S25" s="20">
        <v>140</v>
      </c>
      <c r="T25" s="8">
        <v>19280630</v>
      </c>
      <c r="U25" s="20">
        <f ca="1">ROUND(((TODAY())-(DATEVALUE(REPLACE(REPLACE(T25,5,0,"-"),8,0,"-"))))/365,0)</f>
        <v>92</v>
      </c>
      <c r="V25" s="20">
        <f ca="1">COUNTIF(U$2:U$526,U25)</f>
        <v>3</v>
      </c>
      <c r="W25" s="8">
        <v>20170612</v>
      </c>
      <c r="X25" s="8" t="b">
        <f>T25=W25</f>
        <v>0</v>
      </c>
      <c r="Y25" s="5" t="s">
        <v>5</v>
      </c>
      <c r="Z25" s="20">
        <v>2</v>
      </c>
      <c r="AA25" s="5" t="s">
        <v>13</v>
      </c>
      <c r="AB25" s="5" t="s">
        <v>7</v>
      </c>
      <c r="AC25" s="5" t="s">
        <v>7</v>
      </c>
      <c r="AD25" s="7" t="s">
        <v>77</v>
      </c>
      <c r="AE25" s="7" t="s">
        <v>0</v>
      </c>
      <c r="AF25" s="8">
        <v>0.03</v>
      </c>
      <c r="AG25" s="8">
        <v>140</v>
      </c>
      <c r="AH25" s="7" t="s">
        <v>9</v>
      </c>
    </row>
    <row r="26" spans="1:34" ht="15.75" x14ac:dyDescent="0.3">
      <c r="A26" s="23" t="s">
        <v>602</v>
      </c>
      <c r="B26" s="27" t="str">
        <f>REPLACE(REPLACE(A26,3,0,"-"),6,0,"-")</f>
        <v>SR-70-30</v>
      </c>
      <c r="C26" s="25" t="str">
        <f>REPLACE(REPLACE(A26,1,1,""),2,4,"")</f>
        <v>R</v>
      </c>
      <c r="D26" s="6" t="str">
        <f>(REPLACE(A26,3,4,""))</f>
        <v>SR</v>
      </c>
      <c r="E26" s="5" t="str">
        <f>IFERROR(VALUE(LEFT($B26,2)),"")</f>
        <v/>
      </c>
      <c r="F26" s="5">
        <f>IFERROR(VALUE(MID($B26,4,2)),"")</f>
        <v>70</v>
      </c>
      <c r="G26" s="5">
        <f>IFERROR(VALUE(RIGHT($B26,2)),"")</f>
        <v>30</v>
      </c>
      <c r="H26" s="5">
        <v>1</v>
      </c>
      <c r="I26" s="7" t="s">
        <v>11</v>
      </c>
      <c r="J26" s="7" t="s">
        <v>3</v>
      </c>
      <c r="K26" s="7" t="s">
        <v>51</v>
      </c>
      <c r="L26" s="5">
        <f>COUNTIF(K$2:K$526,K26)</f>
        <v>12</v>
      </c>
      <c r="M26" s="8">
        <v>20150923</v>
      </c>
      <c r="N26" s="19">
        <f ca="1">ROUND(((TODAY())-(DATEVALUE(REPLACE(REPLACE(M26,5,0,"-"),8,0,"-"))))/365,0)</f>
        <v>5</v>
      </c>
      <c r="O26" s="20"/>
      <c r="P26" s="20">
        <v>1</v>
      </c>
      <c r="Q26" s="20">
        <v>500</v>
      </c>
      <c r="R26" s="20"/>
      <c r="S26" s="20"/>
      <c r="T26" s="8">
        <v>19280630</v>
      </c>
      <c r="U26" s="20">
        <f ca="1">ROUND(((TODAY())-(DATEVALUE(REPLACE(REPLACE(T26,5,0,"-"),8,0,"-"))))/365,0)</f>
        <v>92</v>
      </c>
      <c r="V26" s="20">
        <f ca="1">COUNTIF(U$2:U$526,U26)</f>
        <v>3</v>
      </c>
      <c r="W26" s="8">
        <v>19560728</v>
      </c>
      <c r="X26" s="8" t="b">
        <f>T26=W26</f>
        <v>0</v>
      </c>
      <c r="Y26" s="5" t="s">
        <v>5</v>
      </c>
      <c r="Z26" s="20">
        <v>2</v>
      </c>
      <c r="AA26" s="5" t="s">
        <v>13</v>
      </c>
      <c r="AB26" s="5" t="s">
        <v>7</v>
      </c>
      <c r="AC26" s="5" t="s">
        <v>7</v>
      </c>
      <c r="AD26" s="7" t="s">
        <v>603</v>
      </c>
      <c r="AE26" s="7" t="s">
        <v>0</v>
      </c>
      <c r="AF26" s="8">
        <v>0</v>
      </c>
      <c r="AG26" s="8"/>
      <c r="AH26" s="7" t="s">
        <v>9</v>
      </c>
    </row>
    <row r="27" spans="1:34" ht="15.75" x14ac:dyDescent="0.3">
      <c r="A27" s="23" t="s">
        <v>82</v>
      </c>
      <c r="B27" s="27" t="str">
        <f>REPLACE(REPLACE(A27,3,0,"-"),6,0,"-")</f>
        <v>NM-11-87</v>
      </c>
      <c r="C27" s="25" t="str">
        <f>REPLACE(REPLACE(A27,1,1,""),2,4,"")</f>
        <v>M</v>
      </c>
      <c r="D27" s="6" t="str">
        <f>(REPLACE(A27,3,4,""))</f>
        <v>NM</v>
      </c>
      <c r="E27" s="5" t="str">
        <f>IFERROR(VALUE(LEFT($B27,2)),"")</f>
        <v/>
      </c>
      <c r="F27" s="5">
        <f>IFERROR(VALUE(MID($B27,4,2)),"")</f>
        <v>11</v>
      </c>
      <c r="G27" s="5">
        <f>IFERROR(VALUE(RIGHT($B27,2)),"")</f>
        <v>87</v>
      </c>
      <c r="H27" s="5" t="s">
        <v>860</v>
      </c>
      <c r="I27" s="7" t="s">
        <v>11</v>
      </c>
      <c r="J27" s="7" t="s">
        <v>3</v>
      </c>
      <c r="K27" s="7" t="s">
        <v>83</v>
      </c>
      <c r="L27" s="5">
        <f>COUNTIF(K$2:K$526,K27)</f>
        <v>6</v>
      </c>
      <c r="M27" s="8">
        <v>20191126</v>
      </c>
      <c r="N27" s="19">
        <f ca="1">ROUND(((TODAY())-(DATEVALUE(REPLACE(REPLACE(M27,5,0,"-"),8,0,"-"))))/365,0)</f>
        <v>1</v>
      </c>
      <c r="O27" s="20">
        <v>1</v>
      </c>
      <c r="P27" s="20">
        <v>1</v>
      </c>
      <c r="Q27" s="20">
        <v>557</v>
      </c>
      <c r="R27" s="20">
        <v>153</v>
      </c>
      <c r="S27" s="20">
        <v>160</v>
      </c>
      <c r="T27" s="8">
        <v>19290630</v>
      </c>
      <c r="U27" s="20">
        <f ca="1">ROUND(((TODAY())-(DATEVALUE(REPLACE(REPLACE(T27,5,0,"-"),8,0,"-"))))/365,0)</f>
        <v>91</v>
      </c>
      <c r="V27" s="20">
        <f ca="1">COUNTIF(U$2:U$526,U27)</f>
        <v>10</v>
      </c>
      <c r="W27" s="8">
        <v>20191126</v>
      </c>
      <c r="X27" s="8" t="b">
        <f>T27=W27</f>
        <v>0</v>
      </c>
      <c r="Y27" s="5" t="s">
        <v>9</v>
      </c>
      <c r="Z27" s="20"/>
      <c r="AA27" s="5" t="s">
        <v>13</v>
      </c>
      <c r="AB27" s="5" t="s">
        <v>7</v>
      </c>
      <c r="AC27" s="5" t="s">
        <v>7</v>
      </c>
      <c r="AD27" s="7" t="s">
        <v>84</v>
      </c>
      <c r="AE27" s="7" t="s">
        <v>0</v>
      </c>
      <c r="AF27" s="8">
        <v>0.05</v>
      </c>
      <c r="AG27" s="8">
        <v>140</v>
      </c>
      <c r="AH27" s="7" t="s">
        <v>5</v>
      </c>
    </row>
    <row r="28" spans="1:34" ht="15.75" x14ac:dyDescent="0.3">
      <c r="A28" s="23" t="s">
        <v>102</v>
      </c>
      <c r="B28" s="27" t="str">
        <f>REPLACE(REPLACE(A28,3,0,"-"),6,0,"-")</f>
        <v>ZL-94-81</v>
      </c>
      <c r="C28" s="25" t="str">
        <f>REPLACE(REPLACE(A28,1,1,""),2,4,"")</f>
        <v>L</v>
      </c>
      <c r="D28" s="6" t="str">
        <f>(REPLACE(A28,3,4,""))</f>
        <v>ZL</v>
      </c>
      <c r="E28" s="5" t="str">
        <f>IFERROR(VALUE(LEFT($B28,2)),"")</f>
        <v/>
      </c>
      <c r="F28" s="5">
        <f>IFERROR(VALUE(MID($B28,4,2)),"")</f>
        <v>94</v>
      </c>
      <c r="G28" s="5">
        <f>IFERROR(VALUE(RIGHT($B28,2)),"")</f>
        <v>81</v>
      </c>
      <c r="H28" s="5">
        <v>1</v>
      </c>
      <c r="I28" s="7" t="s">
        <v>11</v>
      </c>
      <c r="J28" s="7" t="s">
        <v>3</v>
      </c>
      <c r="K28" s="7" t="s">
        <v>103</v>
      </c>
      <c r="L28" s="5">
        <f>COUNTIF(K$2:K$526,K28)</f>
        <v>1</v>
      </c>
      <c r="M28" s="8">
        <v>20200605</v>
      </c>
      <c r="N28" s="19">
        <f ca="1">ROUND(((TODAY())-(DATEVALUE(REPLACE(REPLACE(M28,5,0,"-"),8,0,"-"))))/365,0)</f>
        <v>0</v>
      </c>
      <c r="O28" s="20"/>
      <c r="P28" s="20">
        <v>1</v>
      </c>
      <c r="Q28" s="20">
        <v>550</v>
      </c>
      <c r="R28" s="20"/>
      <c r="S28" s="20"/>
      <c r="T28" s="8">
        <v>19290630</v>
      </c>
      <c r="U28" s="20">
        <f ca="1">ROUND(((TODAY())-(DATEVALUE(REPLACE(REPLACE(T28,5,0,"-"),8,0,"-"))))/365,0)</f>
        <v>91</v>
      </c>
      <c r="V28" s="20">
        <f ca="1">COUNTIF(U$2:U$526,U28)</f>
        <v>10</v>
      </c>
      <c r="W28" s="8">
        <v>19780916</v>
      </c>
      <c r="X28" s="8" t="b">
        <f>T28=W28</f>
        <v>0</v>
      </c>
      <c r="Y28" s="5" t="s">
        <v>5</v>
      </c>
      <c r="Z28" s="20">
        <v>2</v>
      </c>
      <c r="AA28" s="5" t="s">
        <v>13</v>
      </c>
      <c r="AB28" s="5" t="s">
        <v>7</v>
      </c>
      <c r="AC28" s="5" t="s">
        <v>7</v>
      </c>
      <c r="AD28" s="7" t="s">
        <v>104</v>
      </c>
      <c r="AE28" s="7" t="s">
        <v>0</v>
      </c>
      <c r="AF28" s="8">
        <v>0</v>
      </c>
      <c r="AG28" s="8"/>
      <c r="AH28" s="7" t="s">
        <v>9</v>
      </c>
    </row>
    <row r="29" spans="1:34" ht="15.75" x14ac:dyDescent="0.3">
      <c r="A29" s="23" t="s">
        <v>186</v>
      </c>
      <c r="B29" s="31" t="str">
        <f>REPLACE(REPLACE(A29,3,0,"-"),6,0,"-")</f>
        <v>MG-22-GX</v>
      </c>
      <c r="C29" s="25" t="str">
        <f>REPLACE(REPLACE(A29,1,1,""),2,4,"")</f>
        <v>G</v>
      </c>
      <c r="D29" s="6" t="str">
        <f>(REPLACE(A29,3,4,""))</f>
        <v>MG</v>
      </c>
      <c r="E29" s="5" t="str">
        <f>IFERROR(VALUE(LEFT($B29,2)),"")</f>
        <v/>
      </c>
      <c r="F29" s="5">
        <f>IFERROR(VALUE(MID($B29,4,2)),"")</f>
        <v>22</v>
      </c>
      <c r="G29" s="5" t="str">
        <f>IFERROR(VALUE(RIGHT($B29,2)),"")</f>
        <v/>
      </c>
      <c r="H29" s="5">
        <v>4</v>
      </c>
      <c r="I29" s="7" t="s">
        <v>135</v>
      </c>
      <c r="J29" s="7" t="s">
        <v>3</v>
      </c>
      <c r="K29" s="7" t="s">
        <v>187</v>
      </c>
      <c r="L29" s="5">
        <f>COUNTIF(K$2:K$526,K29)</f>
        <v>2</v>
      </c>
      <c r="M29" s="8">
        <v>19840831</v>
      </c>
      <c r="N29" s="19">
        <f ca="1">ROUND(((TODAY())-(DATEVALUE(REPLACE(REPLACE(M29,5,0,"-"),8,0,"-"))))/365,0)</f>
        <v>36</v>
      </c>
      <c r="O29" s="20">
        <v>3</v>
      </c>
      <c r="P29" s="20">
        <v>1</v>
      </c>
      <c r="Q29" s="20">
        <v>508</v>
      </c>
      <c r="R29" s="20">
        <v>120</v>
      </c>
      <c r="S29" s="20">
        <v>127</v>
      </c>
      <c r="T29" s="8">
        <v>19290630</v>
      </c>
      <c r="U29" s="20">
        <f ca="1">ROUND(((TODAY())-(DATEVALUE(REPLACE(REPLACE(T29,5,0,"-"),8,0,"-"))))/365,0)</f>
        <v>91</v>
      </c>
      <c r="V29" s="20">
        <f ca="1">COUNTIF(U$2:U$526,U29)</f>
        <v>10</v>
      </c>
      <c r="W29" s="8">
        <v>19840831</v>
      </c>
      <c r="X29" s="8" t="b">
        <f>T29=W29</f>
        <v>0</v>
      </c>
      <c r="Y29" s="5" t="s">
        <v>5</v>
      </c>
      <c r="Z29" s="20">
        <v>3</v>
      </c>
      <c r="AA29" s="5" t="s">
        <v>136</v>
      </c>
      <c r="AB29" s="5" t="s">
        <v>7</v>
      </c>
      <c r="AC29" s="5" t="s">
        <v>7</v>
      </c>
      <c r="AD29" s="7" t="s">
        <v>188</v>
      </c>
      <c r="AE29" s="7" t="s">
        <v>0</v>
      </c>
      <c r="AF29" s="8">
        <v>0</v>
      </c>
      <c r="AG29" s="8"/>
      <c r="AH29" s="7" t="s">
        <v>9</v>
      </c>
    </row>
    <row r="30" spans="1:34" ht="15.75" x14ac:dyDescent="0.3">
      <c r="A30" s="23" t="s">
        <v>247</v>
      </c>
      <c r="B30" s="30" t="str">
        <f>REPLACE(REPLACE(A30,3,0,"-"),6,0,"-")</f>
        <v>ZF-64-43</v>
      </c>
      <c r="C30" s="25" t="str">
        <f>REPLACE(REPLACE(A30,1,1,""),2,4,"")</f>
        <v>F</v>
      </c>
      <c r="D30" s="6" t="str">
        <f>(REPLACE(A30,3,4,""))</f>
        <v>ZF</v>
      </c>
      <c r="E30" s="5" t="str">
        <f>IFERROR(VALUE(LEFT($B30,2)),"")</f>
        <v/>
      </c>
      <c r="F30" s="5">
        <f>IFERROR(VALUE(MID($B30,4,2)),"")</f>
        <v>64</v>
      </c>
      <c r="G30" s="5">
        <f>IFERROR(VALUE(RIGHT($B30,2)),"")</f>
        <v>43</v>
      </c>
      <c r="H30" s="5" t="s">
        <v>860</v>
      </c>
      <c r="I30" s="7" t="s">
        <v>11</v>
      </c>
      <c r="J30" s="7" t="s">
        <v>3</v>
      </c>
      <c r="K30" s="7" t="s">
        <v>248</v>
      </c>
      <c r="L30" s="5">
        <f>COUNTIF(K$2:K$526,K30)</f>
        <v>1</v>
      </c>
      <c r="M30" s="8">
        <v>20110804</v>
      </c>
      <c r="N30" s="19">
        <f ca="1">ROUND(((TODAY())-(DATEVALUE(REPLACE(REPLACE(M30,5,0,"-"),8,0,"-"))))/365,0)</f>
        <v>9</v>
      </c>
      <c r="O30" s="20">
        <v>1</v>
      </c>
      <c r="P30" s="20">
        <v>1</v>
      </c>
      <c r="Q30" s="20">
        <v>500</v>
      </c>
      <c r="R30" s="20">
        <v>128</v>
      </c>
      <c r="S30" s="20">
        <v>133</v>
      </c>
      <c r="T30" s="8">
        <v>19290630</v>
      </c>
      <c r="U30" s="20">
        <f ca="1">ROUND(((TODAY())-(DATEVALUE(REPLACE(REPLACE(T30,5,0,"-"),8,0,"-"))))/365,0)</f>
        <v>91</v>
      </c>
      <c r="V30" s="20">
        <f ca="1">COUNTIF(U$2:U$526,U30)</f>
        <v>10</v>
      </c>
      <c r="W30" s="8">
        <v>20110621</v>
      </c>
      <c r="X30" s="8" t="b">
        <f>T30=W30</f>
        <v>0</v>
      </c>
      <c r="Y30" s="5" t="s">
        <v>5</v>
      </c>
      <c r="Z30" s="20">
        <v>2</v>
      </c>
      <c r="AA30" s="5" t="s">
        <v>13</v>
      </c>
      <c r="AB30" s="5" t="s">
        <v>7</v>
      </c>
      <c r="AC30" s="5" t="s">
        <v>7</v>
      </c>
      <c r="AD30" s="7" t="s">
        <v>249</v>
      </c>
      <c r="AE30" s="7" t="s">
        <v>0</v>
      </c>
      <c r="AF30" s="8">
        <v>0.15</v>
      </c>
      <c r="AG30" s="8">
        <v>136</v>
      </c>
      <c r="AH30" s="7" t="s">
        <v>9</v>
      </c>
    </row>
    <row r="31" spans="1:34" ht="15.75" x14ac:dyDescent="0.3">
      <c r="A31" s="23" t="s">
        <v>630</v>
      </c>
      <c r="B31" s="27" t="str">
        <f>REPLACE(REPLACE(A31,3,0,"-"),6,0,"-")</f>
        <v>RH-27-11</v>
      </c>
      <c r="C31" s="25" t="str">
        <f>REPLACE(REPLACE(A31,1,1,""),2,4,"")</f>
        <v>H</v>
      </c>
      <c r="D31" s="6" t="str">
        <f>(REPLACE(A31,3,4,""))</f>
        <v>RH</v>
      </c>
      <c r="E31" s="5" t="str">
        <f>IFERROR(VALUE(LEFT($B31,2)),"")</f>
        <v/>
      </c>
      <c r="F31" s="5">
        <f>IFERROR(VALUE(MID($B31,4,2)),"")</f>
        <v>27</v>
      </c>
      <c r="G31" s="5">
        <f>IFERROR(VALUE(RIGHT($B31,2)),"")</f>
        <v>11</v>
      </c>
      <c r="H31" s="5">
        <v>1</v>
      </c>
      <c r="I31" s="7" t="s">
        <v>135</v>
      </c>
      <c r="J31" s="7" t="s">
        <v>3</v>
      </c>
      <c r="K31" s="7" t="s">
        <v>83</v>
      </c>
      <c r="L31" s="5">
        <f>COUNTIF(K$2:K$526,K31)</f>
        <v>6</v>
      </c>
      <c r="M31" s="8">
        <v>20200408</v>
      </c>
      <c r="N31" s="19">
        <f ca="1">ROUND(((TODAY())-(DATEVALUE(REPLACE(REPLACE(M31,5,0,"-"),8,0,"-"))))/365,0)</f>
        <v>0</v>
      </c>
      <c r="O31" s="20">
        <v>3</v>
      </c>
      <c r="P31" s="20">
        <v>1</v>
      </c>
      <c r="Q31" s="20">
        <v>500</v>
      </c>
      <c r="R31" s="20">
        <v>150</v>
      </c>
      <c r="S31" s="20">
        <v>157</v>
      </c>
      <c r="T31" s="8">
        <v>19290630</v>
      </c>
      <c r="U31" s="20">
        <f ca="1">ROUND(((TODAY())-(DATEVALUE(REPLACE(REPLACE(T31,5,0,"-"),8,0,"-"))))/365,0)</f>
        <v>91</v>
      </c>
      <c r="V31" s="20">
        <f ca="1">COUNTIF(U$2:U$526,U31)</f>
        <v>10</v>
      </c>
      <c r="W31" s="8">
        <v>19550329</v>
      </c>
      <c r="X31" s="8" t="b">
        <f>T31=W31</f>
        <v>0</v>
      </c>
      <c r="Y31" s="5" t="s">
        <v>5</v>
      </c>
      <c r="Z31" s="20">
        <v>3</v>
      </c>
      <c r="AA31" s="5" t="s">
        <v>136</v>
      </c>
      <c r="AB31" s="5" t="s">
        <v>0</v>
      </c>
      <c r="AC31" s="5" t="s">
        <v>0</v>
      </c>
      <c r="AD31" s="7" t="s">
        <v>164</v>
      </c>
      <c r="AE31" s="7" t="s">
        <v>0</v>
      </c>
      <c r="AF31" s="8">
        <v>0.02</v>
      </c>
      <c r="AG31" s="8">
        <v>142</v>
      </c>
      <c r="AH31" s="7" t="s">
        <v>9</v>
      </c>
    </row>
    <row r="32" spans="1:34" ht="15.75" x14ac:dyDescent="0.3">
      <c r="A32" s="23" t="s">
        <v>666</v>
      </c>
      <c r="B32" s="27" t="str">
        <f>REPLACE(REPLACE(A32,3,0,"-"),6,0,"-")</f>
        <v>ZF-27-64</v>
      </c>
      <c r="C32" s="25" t="str">
        <f>REPLACE(REPLACE(A32,1,1,""),2,4,"")</f>
        <v>F</v>
      </c>
      <c r="D32" s="6" t="str">
        <f>(REPLACE(A32,3,4,""))</f>
        <v>ZF</v>
      </c>
      <c r="E32" s="5" t="str">
        <f>IFERROR(VALUE(LEFT($B32,2)),"")</f>
        <v/>
      </c>
      <c r="F32" s="5">
        <f>IFERROR(VALUE(MID($B32,4,2)),"")</f>
        <v>27</v>
      </c>
      <c r="G32" s="5">
        <f>IFERROR(VALUE(RIGHT($B32,2)),"")</f>
        <v>64</v>
      </c>
      <c r="H32" s="5" t="s">
        <v>860</v>
      </c>
      <c r="I32" s="7" t="s">
        <v>11</v>
      </c>
      <c r="J32" s="7" t="s">
        <v>3</v>
      </c>
      <c r="K32" s="7" t="s">
        <v>667</v>
      </c>
      <c r="L32" s="5">
        <f>COUNTIF(K$2:K$526,K32)</f>
        <v>2</v>
      </c>
      <c r="M32" s="8">
        <v>20050826</v>
      </c>
      <c r="N32" s="19">
        <f ca="1">ROUND(((TODAY())-(DATEVALUE(REPLACE(REPLACE(M32,5,0,"-"),8,0,"-"))))/365,0)</f>
        <v>15</v>
      </c>
      <c r="O32" s="20">
        <v>1</v>
      </c>
      <c r="P32" s="20">
        <v>1</v>
      </c>
      <c r="Q32" s="20">
        <v>500</v>
      </c>
      <c r="R32" s="20">
        <v>160</v>
      </c>
      <c r="S32" s="20">
        <v>167</v>
      </c>
      <c r="T32" s="8">
        <v>19290630</v>
      </c>
      <c r="U32" s="20">
        <f ca="1">ROUND(((TODAY())-(DATEVALUE(REPLACE(REPLACE(T32,5,0,"-"),8,0,"-"))))/365,0)</f>
        <v>91</v>
      </c>
      <c r="V32" s="20">
        <f ca="1">COUNTIF(U$2:U$526,U32)</f>
        <v>10</v>
      </c>
      <c r="W32" s="8">
        <v>20050826</v>
      </c>
      <c r="X32" s="8" t="b">
        <f>T32=W32</f>
        <v>0</v>
      </c>
      <c r="Y32" s="5" t="s">
        <v>5</v>
      </c>
      <c r="Z32" s="20">
        <v>2</v>
      </c>
      <c r="AA32" s="5" t="s">
        <v>13</v>
      </c>
      <c r="AB32" s="5" t="s">
        <v>7</v>
      </c>
      <c r="AC32" s="5" t="s">
        <v>7</v>
      </c>
      <c r="AD32" s="7" t="s">
        <v>68</v>
      </c>
      <c r="AE32" s="7" t="s">
        <v>0</v>
      </c>
      <c r="AF32" s="8">
        <v>7.0000000000000007E-2</v>
      </c>
      <c r="AG32" s="8">
        <v>140</v>
      </c>
      <c r="AH32" s="7" t="s">
        <v>9</v>
      </c>
    </row>
    <row r="33" spans="1:34" ht="15.75" x14ac:dyDescent="0.3">
      <c r="A33" s="23" t="s">
        <v>803</v>
      </c>
      <c r="B33" s="27" t="str">
        <f>REPLACE(REPLACE(A33,3,0,"-"),6,0,"-")</f>
        <v>ZF-94-66</v>
      </c>
      <c r="C33" s="25" t="str">
        <f>REPLACE(REPLACE(A33,1,1,""),2,4,"")</f>
        <v>F</v>
      </c>
      <c r="D33" s="6" t="str">
        <f>(REPLACE(A33,3,4,""))</f>
        <v>ZF</v>
      </c>
      <c r="E33" s="5" t="str">
        <f>IFERROR(VALUE(LEFT($B33,2)),"")</f>
        <v/>
      </c>
      <c r="F33" s="5">
        <f>IFERROR(VALUE(MID($B33,4,2)),"")</f>
        <v>94</v>
      </c>
      <c r="G33" s="5">
        <f>IFERROR(VALUE(RIGHT($B33,2)),"")</f>
        <v>66</v>
      </c>
      <c r="H33" s="5" t="s">
        <v>860</v>
      </c>
      <c r="I33" s="7" t="s">
        <v>11</v>
      </c>
      <c r="J33" s="7" t="s">
        <v>3</v>
      </c>
      <c r="K33" s="7" t="s">
        <v>804</v>
      </c>
      <c r="L33" s="5">
        <f>COUNTIF(K$2:K$526,K33)</f>
        <v>1</v>
      </c>
      <c r="M33" s="8">
        <v>20161129</v>
      </c>
      <c r="N33" s="19">
        <f ca="1">ROUND(((TODAY())-(DATEVALUE(REPLACE(REPLACE(M33,5,0,"-"),8,0,"-"))))/365,0)</f>
        <v>4</v>
      </c>
      <c r="O33" s="20">
        <v>1</v>
      </c>
      <c r="P33" s="20">
        <v>1</v>
      </c>
      <c r="Q33" s="20">
        <v>550</v>
      </c>
      <c r="R33" s="20">
        <v>140</v>
      </c>
      <c r="S33" s="20">
        <v>147</v>
      </c>
      <c r="T33" s="8">
        <v>19290630</v>
      </c>
      <c r="U33" s="20">
        <f ca="1">ROUND(((TODAY())-(DATEVALUE(REPLACE(REPLACE(T33,5,0,"-"),8,0,"-"))))/365,0)</f>
        <v>91</v>
      </c>
      <c r="V33" s="20">
        <f ca="1">COUNTIF(U$2:U$526,U33)</f>
        <v>10</v>
      </c>
      <c r="W33" s="8">
        <v>20161129</v>
      </c>
      <c r="X33" s="8" t="b">
        <f>T33=W33</f>
        <v>0</v>
      </c>
      <c r="Y33" s="5" t="s">
        <v>5</v>
      </c>
      <c r="Z33" s="20">
        <v>2</v>
      </c>
      <c r="AA33" s="5" t="s">
        <v>13</v>
      </c>
      <c r="AB33" s="5" t="s">
        <v>7</v>
      </c>
      <c r="AC33" s="5" t="s">
        <v>7</v>
      </c>
      <c r="AD33" s="7" t="s">
        <v>77</v>
      </c>
      <c r="AE33" s="7" t="s">
        <v>0</v>
      </c>
      <c r="AF33" s="8">
        <v>0.1</v>
      </c>
      <c r="AG33" s="8">
        <v>141</v>
      </c>
      <c r="AH33" s="7" t="s">
        <v>9</v>
      </c>
    </row>
    <row r="34" spans="1:34" ht="15.75" x14ac:dyDescent="0.3">
      <c r="A34" s="23" t="s">
        <v>205</v>
      </c>
      <c r="B34" s="27" t="str">
        <f>REPLACE(REPLACE(A34,3,0,"-"),6,0,"-")</f>
        <v>ZF-97-89</v>
      </c>
      <c r="C34" s="25" t="str">
        <f>REPLACE(REPLACE(A34,1,1,""),2,4,"")</f>
        <v>F</v>
      </c>
      <c r="D34" s="6" t="str">
        <f>(REPLACE(A34,3,4,""))</f>
        <v>ZF</v>
      </c>
      <c r="E34" s="5" t="str">
        <f>IFERROR(VALUE(LEFT($B34,2)),"")</f>
        <v/>
      </c>
      <c r="F34" s="5">
        <f>IFERROR(VALUE(MID($B34,4,2)),"")</f>
        <v>97</v>
      </c>
      <c r="G34" s="5">
        <f>IFERROR(VALUE(RIGHT($B34,2)),"")</f>
        <v>89</v>
      </c>
      <c r="H34" s="5" t="s">
        <v>860</v>
      </c>
      <c r="I34" s="7" t="s">
        <v>11</v>
      </c>
      <c r="J34" s="7" t="s">
        <v>3</v>
      </c>
      <c r="K34" s="7" t="s">
        <v>206</v>
      </c>
      <c r="L34" s="5">
        <f>COUNTIF(K$2:K$526,K34)</f>
        <v>1</v>
      </c>
      <c r="M34" s="8">
        <v>20170706</v>
      </c>
      <c r="N34" s="19">
        <f ca="1">ROUND(((TODAY())-(DATEVALUE(REPLACE(REPLACE(M34,5,0,"-"),8,0,"-"))))/365,0)</f>
        <v>3</v>
      </c>
      <c r="O34" s="20">
        <v>2</v>
      </c>
      <c r="P34" s="20">
        <v>1</v>
      </c>
      <c r="Q34" s="20">
        <v>550</v>
      </c>
      <c r="R34" s="20">
        <v>167</v>
      </c>
      <c r="S34" s="20">
        <v>174</v>
      </c>
      <c r="T34" s="8">
        <v>19300228</v>
      </c>
      <c r="U34" s="20">
        <f ca="1">ROUND(((TODAY())-(DATEVALUE(REPLACE(REPLACE(T34,5,0,"-"),8,0,"-"))))/365,0)</f>
        <v>91</v>
      </c>
      <c r="V34" s="20">
        <f ca="1">COUNTIF(U$2:U$526,U34)</f>
        <v>10</v>
      </c>
      <c r="W34" s="8">
        <v>20170706</v>
      </c>
      <c r="X34" s="8" t="b">
        <f>T34=W34</f>
        <v>0</v>
      </c>
      <c r="Y34" s="5" t="s">
        <v>5</v>
      </c>
      <c r="Z34" s="20">
        <v>2</v>
      </c>
      <c r="AA34" s="5" t="s">
        <v>13</v>
      </c>
      <c r="AB34" s="5" t="s">
        <v>7</v>
      </c>
      <c r="AC34" s="5" t="s">
        <v>7</v>
      </c>
      <c r="AD34" s="7" t="s">
        <v>77</v>
      </c>
      <c r="AE34" s="7" t="s">
        <v>83</v>
      </c>
      <c r="AF34" s="8">
        <v>7.0000000000000007E-2</v>
      </c>
      <c r="AG34" s="8">
        <v>140</v>
      </c>
      <c r="AH34" s="7" t="s">
        <v>9</v>
      </c>
    </row>
    <row r="35" spans="1:34" ht="15.75" x14ac:dyDescent="0.3">
      <c r="A35" s="23" t="s">
        <v>545</v>
      </c>
      <c r="B35" s="27" t="str">
        <f>REPLACE(REPLACE(A35,3,0,"-"),6,0,"-")</f>
        <v>RE-42-54</v>
      </c>
      <c r="C35" s="25" t="str">
        <f>REPLACE(REPLACE(A35,1,1,""),2,4,"")</f>
        <v>E</v>
      </c>
      <c r="D35" s="6" t="str">
        <f>(REPLACE(A35,3,4,""))</f>
        <v>RE</v>
      </c>
      <c r="E35" s="5" t="str">
        <f>IFERROR(VALUE(LEFT($B35,2)),"")</f>
        <v/>
      </c>
      <c r="F35" s="5">
        <f>IFERROR(VALUE(MID($B35,4,2)),"")</f>
        <v>42</v>
      </c>
      <c r="G35" s="5">
        <f>IFERROR(VALUE(RIGHT($B35,2)),"")</f>
        <v>54</v>
      </c>
      <c r="H35" s="5">
        <v>1</v>
      </c>
      <c r="I35" s="7" t="s">
        <v>11</v>
      </c>
      <c r="J35" s="7" t="s">
        <v>3</v>
      </c>
      <c r="K35" s="7" t="s">
        <v>0</v>
      </c>
      <c r="L35" s="5">
        <f>COUNTIF(K$2:K$526,K35)</f>
        <v>37</v>
      </c>
      <c r="M35" s="8">
        <v>20161105</v>
      </c>
      <c r="N35" s="19">
        <f ca="1">ROUND(((TODAY())-(DATEVALUE(REPLACE(REPLACE(M35,5,0,"-"),8,0,"-"))))/365,0)</f>
        <v>4</v>
      </c>
      <c r="O35" s="20"/>
      <c r="P35" s="20">
        <v>2</v>
      </c>
      <c r="Q35" s="20">
        <v>500</v>
      </c>
      <c r="R35" s="20"/>
      <c r="S35" s="20"/>
      <c r="T35" s="8">
        <v>19300228</v>
      </c>
      <c r="U35" s="20">
        <f ca="1">ROUND(((TODAY())-(DATEVALUE(REPLACE(REPLACE(T35,5,0,"-"),8,0,"-"))))/365,0)</f>
        <v>91</v>
      </c>
      <c r="V35" s="20">
        <f ca="1">COUNTIF(U$2:U$526,U35)</f>
        <v>10</v>
      </c>
      <c r="W35" s="8">
        <v>19550211</v>
      </c>
      <c r="X35" s="8" t="b">
        <f>T35=W35</f>
        <v>0</v>
      </c>
      <c r="Y35" s="5" t="s">
        <v>5</v>
      </c>
      <c r="Z35" s="20">
        <v>2</v>
      </c>
      <c r="AA35" s="5" t="s">
        <v>13</v>
      </c>
      <c r="AB35" s="5" t="s">
        <v>7</v>
      </c>
      <c r="AC35" s="5" t="s">
        <v>7</v>
      </c>
      <c r="AD35" s="7" t="s">
        <v>0</v>
      </c>
      <c r="AE35" s="7" t="s">
        <v>0</v>
      </c>
      <c r="AF35" s="8">
        <v>0</v>
      </c>
      <c r="AG35" s="8"/>
      <c r="AH35" s="7" t="s">
        <v>9</v>
      </c>
    </row>
    <row r="36" spans="1:34" ht="15.75" x14ac:dyDescent="0.3">
      <c r="A36" s="23" t="s">
        <v>416</v>
      </c>
      <c r="B36" s="27" t="str">
        <f>REPLACE(REPLACE(A36,3,0,"-"),6,0,"-")</f>
        <v>ZF-84-48</v>
      </c>
      <c r="C36" s="25" t="str">
        <f>REPLACE(REPLACE(A36,1,1,""),2,4,"")</f>
        <v>F</v>
      </c>
      <c r="D36" s="6" t="str">
        <f>(REPLACE(A36,3,4,""))</f>
        <v>ZF</v>
      </c>
      <c r="E36" s="5" t="str">
        <f>IFERROR(VALUE(LEFT($B36,2)),"")</f>
        <v/>
      </c>
      <c r="F36" s="5">
        <f>IFERROR(VALUE(MID($B36,4,2)),"")</f>
        <v>84</v>
      </c>
      <c r="G36" s="5">
        <f>IFERROR(VALUE(RIGHT($B36,2)),"")</f>
        <v>48</v>
      </c>
      <c r="H36" s="5" t="s">
        <v>860</v>
      </c>
      <c r="I36" s="7" t="s">
        <v>11</v>
      </c>
      <c r="J36" s="7" t="s">
        <v>3</v>
      </c>
      <c r="K36" s="7" t="s">
        <v>57</v>
      </c>
      <c r="L36" s="5">
        <f>COUNTIF(K$2:K$526,K36)</f>
        <v>2</v>
      </c>
      <c r="M36" s="8">
        <v>20141219</v>
      </c>
      <c r="N36" s="19">
        <f ca="1">ROUND(((TODAY())-(DATEVALUE(REPLACE(REPLACE(M36,5,0,"-"),8,0,"-"))))/365,0)</f>
        <v>6</v>
      </c>
      <c r="O36" s="20">
        <v>1</v>
      </c>
      <c r="P36" s="20">
        <v>1</v>
      </c>
      <c r="Q36" s="20">
        <v>498</v>
      </c>
      <c r="R36" s="20">
        <v>155</v>
      </c>
      <c r="S36" s="20">
        <v>162</v>
      </c>
      <c r="T36" s="8">
        <v>19300415</v>
      </c>
      <c r="U36" s="20">
        <f ca="1">ROUND(((TODAY())-(DATEVALUE(REPLACE(REPLACE(T36,5,0,"-"),8,0,"-"))))/365,0)</f>
        <v>91</v>
      </c>
      <c r="V36" s="20">
        <f ca="1">COUNTIF(U$2:U$526,U36)</f>
        <v>10</v>
      </c>
      <c r="W36" s="8">
        <v>20141219</v>
      </c>
      <c r="X36" s="8" t="b">
        <f>T36=W36</f>
        <v>0</v>
      </c>
      <c r="Y36" s="5" t="s">
        <v>5</v>
      </c>
      <c r="Z36" s="20">
        <v>2</v>
      </c>
      <c r="AA36" s="5" t="s">
        <v>13</v>
      </c>
      <c r="AB36" s="5" t="s">
        <v>7</v>
      </c>
      <c r="AC36" s="5" t="s">
        <v>7</v>
      </c>
      <c r="AD36" s="7" t="s">
        <v>60</v>
      </c>
      <c r="AE36" s="7" t="s">
        <v>0</v>
      </c>
      <c r="AF36" s="8">
        <v>7.0000000000000007E-2</v>
      </c>
      <c r="AG36" s="8">
        <v>146</v>
      </c>
      <c r="AH36" s="7" t="s">
        <v>9</v>
      </c>
    </row>
    <row r="37" spans="1:34" ht="15.75" x14ac:dyDescent="0.3">
      <c r="A37" s="23" t="s">
        <v>587</v>
      </c>
      <c r="B37" s="27" t="str">
        <f>REPLACE(REPLACE(A37,3,0,"-"),6,0,"-")</f>
        <v>NM-11-68</v>
      </c>
      <c r="C37" s="25" t="str">
        <f>REPLACE(REPLACE(A37,1,1,""),2,4,"")</f>
        <v>M</v>
      </c>
      <c r="D37" s="6" t="str">
        <f>(REPLACE(A37,3,4,""))</f>
        <v>NM</v>
      </c>
      <c r="E37" s="5" t="str">
        <f>IFERROR(VALUE(LEFT($B37,2)),"")</f>
        <v/>
      </c>
      <c r="F37" s="5">
        <f>IFERROR(VALUE(MID($B37,4,2)),"")</f>
        <v>11</v>
      </c>
      <c r="G37" s="5">
        <f>IFERROR(VALUE(RIGHT($B37,2)),"")</f>
        <v>68</v>
      </c>
      <c r="H37" s="5" t="s">
        <v>860</v>
      </c>
      <c r="I37" s="7" t="s">
        <v>11</v>
      </c>
      <c r="J37" s="7" t="s">
        <v>3</v>
      </c>
      <c r="K37" s="7" t="s">
        <v>219</v>
      </c>
      <c r="L37" s="5">
        <f>COUNTIF(K$2:K$526,K37)</f>
        <v>3</v>
      </c>
      <c r="M37" s="8">
        <v>20191112</v>
      </c>
      <c r="N37" s="19">
        <f ca="1">ROUND(((TODAY())-(DATEVALUE(REPLACE(REPLACE(M37,5,0,"-"),8,0,"-"))))/365,0)</f>
        <v>1</v>
      </c>
      <c r="O37" s="20">
        <v>1</v>
      </c>
      <c r="P37" s="20">
        <v>1</v>
      </c>
      <c r="Q37" s="20">
        <v>557</v>
      </c>
      <c r="R37" s="20">
        <v>139</v>
      </c>
      <c r="S37" s="20">
        <v>146</v>
      </c>
      <c r="T37" s="8">
        <v>19300507</v>
      </c>
      <c r="U37" s="20">
        <f ca="1">ROUND(((TODAY())-(DATEVALUE(REPLACE(REPLACE(T37,5,0,"-"),8,0,"-"))))/365,0)</f>
        <v>90</v>
      </c>
      <c r="V37" s="20">
        <f ca="1">COUNTIF(U$2:U$526,U37)</f>
        <v>13</v>
      </c>
      <c r="W37" s="8">
        <v>20191023</v>
      </c>
      <c r="X37" s="8" t="b">
        <f>T37=W37</f>
        <v>0</v>
      </c>
      <c r="Y37" s="5" t="s">
        <v>5</v>
      </c>
      <c r="Z37" s="20">
        <v>2</v>
      </c>
      <c r="AA37" s="5" t="s">
        <v>13</v>
      </c>
      <c r="AB37" s="5" t="s">
        <v>7</v>
      </c>
      <c r="AC37" s="5" t="s">
        <v>7</v>
      </c>
      <c r="AD37" s="7" t="s">
        <v>77</v>
      </c>
      <c r="AE37" s="7" t="s">
        <v>0</v>
      </c>
      <c r="AF37" s="8">
        <v>0.03</v>
      </c>
      <c r="AG37" s="8">
        <v>141</v>
      </c>
      <c r="AH37" s="7" t="s">
        <v>9</v>
      </c>
    </row>
    <row r="38" spans="1:34" ht="15.75" x14ac:dyDescent="0.3">
      <c r="A38" s="23" t="s">
        <v>56</v>
      </c>
      <c r="B38" s="27" t="str">
        <f>REPLACE(REPLACE(A38,3,0,"-"),6,0,"-")</f>
        <v>ZM-98-53</v>
      </c>
      <c r="C38" s="25" t="str">
        <f>REPLACE(REPLACE(A38,1,1,""),2,4,"")</f>
        <v>M</v>
      </c>
      <c r="D38" s="6" t="str">
        <f>(REPLACE(A38,3,4,""))</f>
        <v>ZM</v>
      </c>
      <c r="E38" s="5" t="str">
        <f>IFERROR(VALUE(LEFT($B38,2)),"")</f>
        <v/>
      </c>
      <c r="F38" s="5">
        <f>IFERROR(VALUE(MID($B38,4,2)),"")</f>
        <v>98</v>
      </c>
      <c r="G38" s="5">
        <f>IFERROR(VALUE(RIGHT($B38,2)),"")</f>
        <v>53</v>
      </c>
      <c r="H38" s="5" t="s">
        <v>860</v>
      </c>
      <c r="I38" s="7" t="s">
        <v>11</v>
      </c>
      <c r="J38" s="7" t="s">
        <v>3</v>
      </c>
      <c r="K38" s="7" t="s">
        <v>57</v>
      </c>
      <c r="L38" s="5">
        <f>COUNTIF(K$2:K$526,K38)</f>
        <v>2</v>
      </c>
      <c r="M38" s="8">
        <v>20000721</v>
      </c>
      <c r="N38" s="19">
        <f ca="1">ROUND(((TODAY())-(DATEVALUE(REPLACE(REPLACE(M38,5,0,"-"),8,0,"-"))))/365,0)</f>
        <v>20</v>
      </c>
      <c r="O38" s="20"/>
      <c r="P38" s="20">
        <v>1</v>
      </c>
      <c r="Q38" s="20">
        <v>498</v>
      </c>
      <c r="R38" s="20">
        <v>135</v>
      </c>
      <c r="S38" s="20">
        <v>142</v>
      </c>
      <c r="T38" s="8">
        <v>19300630</v>
      </c>
      <c r="U38" s="20">
        <f ca="1">ROUND(((TODAY())-(DATEVALUE(REPLACE(REPLACE(T38,5,0,"-"),8,0,"-"))))/365,0)</f>
        <v>90</v>
      </c>
      <c r="V38" s="20">
        <f ca="1">COUNTIF(U$2:U$526,U38)</f>
        <v>13</v>
      </c>
      <c r="W38" s="8">
        <v>20000721</v>
      </c>
      <c r="X38" s="8" t="b">
        <f>T38=W38</f>
        <v>0</v>
      </c>
      <c r="Y38" s="5" t="s">
        <v>5</v>
      </c>
      <c r="Z38" s="20">
        <v>2</v>
      </c>
      <c r="AA38" s="5" t="s">
        <v>13</v>
      </c>
      <c r="AB38" s="5" t="s">
        <v>7</v>
      </c>
      <c r="AC38" s="5" t="s">
        <v>7</v>
      </c>
      <c r="AD38" s="7" t="s">
        <v>29</v>
      </c>
      <c r="AE38" s="7" t="s">
        <v>0</v>
      </c>
      <c r="AF38" s="8">
        <v>0.08</v>
      </c>
      <c r="AG38" s="8">
        <v>141</v>
      </c>
      <c r="AH38" s="7" t="s">
        <v>9</v>
      </c>
    </row>
    <row r="39" spans="1:34" ht="15.75" x14ac:dyDescent="0.3">
      <c r="A39" s="23" t="s">
        <v>268</v>
      </c>
      <c r="B39" s="27" t="str">
        <f>REPLACE(REPLACE(A39,3,0,"-"),6,0,"-")</f>
        <v>ZF-50-37</v>
      </c>
      <c r="C39" s="25" t="str">
        <f>REPLACE(REPLACE(A39,1,1,""),2,4,"")</f>
        <v>F</v>
      </c>
      <c r="D39" s="6" t="str">
        <f>(REPLACE(A39,3,4,""))</f>
        <v>ZF</v>
      </c>
      <c r="E39" s="5" t="str">
        <f>IFERROR(VALUE(LEFT($B39,2)),"")</f>
        <v/>
      </c>
      <c r="F39" s="5">
        <f>IFERROR(VALUE(MID($B39,4,2)),"")</f>
        <v>50</v>
      </c>
      <c r="G39" s="5">
        <f>IFERROR(VALUE(RIGHT($B39,2)),"")</f>
        <v>37</v>
      </c>
      <c r="H39" s="5" t="s">
        <v>860</v>
      </c>
      <c r="I39" s="7" t="s">
        <v>11</v>
      </c>
      <c r="J39" s="7" t="s">
        <v>3</v>
      </c>
      <c r="K39" s="7" t="s">
        <v>269</v>
      </c>
      <c r="L39" s="5">
        <f>COUNTIF(K$2:K$526,K39)</f>
        <v>1</v>
      </c>
      <c r="M39" s="8">
        <v>20090514</v>
      </c>
      <c r="N39" s="19">
        <f ca="1">ROUND(((TODAY())-(DATEVALUE(REPLACE(REPLACE(M39,5,0,"-"),8,0,"-"))))/365,0)</f>
        <v>11</v>
      </c>
      <c r="O39" s="20">
        <v>1</v>
      </c>
      <c r="P39" s="20">
        <v>1</v>
      </c>
      <c r="Q39" s="20">
        <v>497</v>
      </c>
      <c r="R39" s="20">
        <v>140</v>
      </c>
      <c r="S39" s="20">
        <v>147</v>
      </c>
      <c r="T39" s="8">
        <v>19300630</v>
      </c>
      <c r="U39" s="20">
        <f ca="1">ROUND(((TODAY())-(DATEVALUE(REPLACE(REPLACE(T39,5,0,"-"),8,0,"-"))))/365,0)</f>
        <v>90</v>
      </c>
      <c r="V39" s="20">
        <f ca="1">COUNTIF(U$2:U$526,U39)</f>
        <v>13</v>
      </c>
      <c r="W39" s="8">
        <v>20090514</v>
      </c>
      <c r="X39" s="8" t="b">
        <f>T39=W39</f>
        <v>0</v>
      </c>
      <c r="Y39" s="5" t="s">
        <v>5</v>
      </c>
      <c r="Z39" s="20">
        <v>2</v>
      </c>
      <c r="AA39" s="5" t="s">
        <v>13</v>
      </c>
      <c r="AB39" s="5" t="s">
        <v>7</v>
      </c>
      <c r="AC39" s="5" t="s">
        <v>7</v>
      </c>
      <c r="AD39" s="7" t="s">
        <v>270</v>
      </c>
      <c r="AE39" s="7" t="s">
        <v>0</v>
      </c>
      <c r="AF39" s="8">
        <v>0.15</v>
      </c>
      <c r="AG39" s="8">
        <v>141</v>
      </c>
      <c r="AH39" s="7" t="s">
        <v>9</v>
      </c>
    </row>
    <row r="40" spans="1:34" ht="15.75" x14ac:dyDescent="0.3">
      <c r="A40" s="23" t="s">
        <v>315</v>
      </c>
      <c r="B40" s="27" t="str">
        <f>REPLACE(REPLACE(A40,3,0,"-"),6,0,"-")</f>
        <v>MH-36-JY</v>
      </c>
      <c r="C40" s="25" t="str">
        <f>REPLACE(REPLACE(A40,1,1,""),2,4,"")</f>
        <v>H</v>
      </c>
      <c r="D40" s="6" t="str">
        <f>(REPLACE(A40,3,4,""))</f>
        <v>MH</v>
      </c>
      <c r="E40" s="5" t="str">
        <f>IFERROR(VALUE(LEFT($B40,2)),"")</f>
        <v/>
      </c>
      <c r="F40" s="5">
        <f>IFERROR(VALUE(MID($B40,4,2)),"")</f>
        <v>36</v>
      </c>
      <c r="G40" s="5" t="str">
        <f>IFERROR(VALUE(RIGHT($B40,2)),"")</f>
        <v/>
      </c>
      <c r="H40" s="5" t="s">
        <v>860</v>
      </c>
      <c r="I40" s="7" t="s">
        <v>135</v>
      </c>
      <c r="J40" s="7" t="s">
        <v>3</v>
      </c>
      <c r="K40" s="7" t="s">
        <v>316</v>
      </c>
      <c r="L40" s="5">
        <f>COUNTIF(K$2:K$526,K40)</f>
        <v>1</v>
      </c>
      <c r="M40" s="8">
        <v>20180417</v>
      </c>
      <c r="N40" s="19">
        <f ca="1">ROUND(((TODAY())-(DATEVALUE(REPLACE(REPLACE(M40,5,0,"-"),8,0,"-"))))/365,0)</f>
        <v>2</v>
      </c>
      <c r="O40" s="20">
        <v>2</v>
      </c>
      <c r="P40" s="20">
        <v>1</v>
      </c>
      <c r="Q40" s="20">
        <v>500</v>
      </c>
      <c r="R40" s="20">
        <v>160</v>
      </c>
      <c r="S40" s="20">
        <v>167</v>
      </c>
      <c r="T40" s="8">
        <v>19300630</v>
      </c>
      <c r="U40" s="20">
        <f ca="1">ROUND(((TODAY())-(DATEVALUE(REPLACE(REPLACE(T40,5,0,"-"),8,0,"-"))))/365,0)</f>
        <v>90</v>
      </c>
      <c r="V40" s="20">
        <f ca="1">COUNTIF(U$2:U$526,U40)</f>
        <v>13</v>
      </c>
      <c r="W40" s="8">
        <v>19870421</v>
      </c>
      <c r="X40" s="8" t="b">
        <f>T40=W40</f>
        <v>0</v>
      </c>
      <c r="Y40" s="5" t="s">
        <v>5</v>
      </c>
      <c r="Z40" s="20">
        <v>3</v>
      </c>
      <c r="AA40" s="5" t="s">
        <v>136</v>
      </c>
      <c r="AB40" s="5" t="s">
        <v>7</v>
      </c>
      <c r="AC40" s="5" t="s">
        <v>7</v>
      </c>
      <c r="AD40" s="7" t="s">
        <v>41</v>
      </c>
      <c r="AE40" s="7" t="s">
        <v>0</v>
      </c>
      <c r="AF40" s="8">
        <v>0</v>
      </c>
      <c r="AG40" s="8"/>
      <c r="AH40" s="7" t="s">
        <v>9</v>
      </c>
    </row>
    <row r="41" spans="1:34" ht="15.75" x14ac:dyDescent="0.3">
      <c r="A41" s="23" t="s">
        <v>330</v>
      </c>
      <c r="B41" s="27" t="str">
        <f>REPLACE(REPLACE(A41,3,0,"-"),6,0,"-")</f>
        <v>ZF-44-42</v>
      </c>
      <c r="C41" s="25" t="str">
        <f>REPLACE(REPLACE(A41,1,1,""),2,4,"")</f>
        <v>F</v>
      </c>
      <c r="D41" s="6" t="str">
        <f>(REPLACE(A41,3,4,""))</f>
        <v>ZF</v>
      </c>
      <c r="E41" s="5" t="str">
        <f>IFERROR(VALUE(LEFT($B41,2)),"")</f>
        <v/>
      </c>
      <c r="F41" s="5">
        <f>IFERROR(VALUE(MID($B41,4,2)),"")</f>
        <v>44</v>
      </c>
      <c r="G41" s="5">
        <f>IFERROR(VALUE(RIGHT($B41,2)),"")</f>
        <v>42</v>
      </c>
      <c r="H41" s="5" t="s">
        <v>860</v>
      </c>
      <c r="I41" s="7" t="s">
        <v>11</v>
      </c>
      <c r="J41" s="7" t="s">
        <v>3</v>
      </c>
      <c r="K41" s="7" t="s">
        <v>331</v>
      </c>
      <c r="L41" s="5">
        <f>COUNTIF(K$2:K$526,K41)</f>
        <v>1</v>
      </c>
      <c r="M41" s="8">
        <v>20080602</v>
      </c>
      <c r="N41" s="19">
        <f ca="1">ROUND(((TODAY())-(DATEVALUE(REPLACE(REPLACE(M41,5,0,"-"),8,0,"-"))))/365,0)</f>
        <v>12</v>
      </c>
      <c r="O41" s="20">
        <v>1</v>
      </c>
      <c r="P41" s="20">
        <v>1</v>
      </c>
      <c r="Q41" s="20">
        <v>500</v>
      </c>
      <c r="R41" s="20">
        <v>160</v>
      </c>
      <c r="S41" s="20">
        <v>167</v>
      </c>
      <c r="T41" s="8">
        <v>19300630</v>
      </c>
      <c r="U41" s="20">
        <f ca="1">ROUND(((TODAY())-(DATEVALUE(REPLACE(REPLACE(T41,5,0,"-"),8,0,"-"))))/365,0)</f>
        <v>90</v>
      </c>
      <c r="V41" s="20">
        <f ca="1">COUNTIF(U$2:U$526,U41)</f>
        <v>13</v>
      </c>
      <c r="W41" s="8">
        <v>20080602</v>
      </c>
      <c r="X41" s="8" t="b">
        <f>T41=W41</f>
        <v>0</v>
      </c>
      <c r="Y41" s="5" t="s">
        <v>5</v>
      </c>
      <c r="Z41" s="20">
        <v>2</v>
      </c>
      <c r="AA41" s="5" t="s">
        <v>13</v>
      </c>
      <c r="AB41" s="5" t="s">
        <v>7</v>
      </c>
      <c r="AC41" s="5" t="s">
        <v>7</v>
      </c>
      <c r="AD41" s="7" t="s">
        <v>133</v>
      </c>
      <c r="AE41" s="7" t="s">
        <v>0</v>
      </c>
      <c r="AF41" s="8">
        <v>0.02</v>
      </c>
      <c r="AG41" s="8">
        <v>140</v>
      </c>
      <c r="AH41" s="7" t="s">
        <v>9</v>
      </c>
    </row>
    <row r="42" spans="1:34" ht="15.75" x14ac:dyDescent="0.3">
      <c r="A42" s="23" t="s">
        <v>355</v>
      </c>
      <c r="B42" s="27" t="str">
        <f>REPLACE(REPLACE(A42,3,0,"-"),6,0,"-")</f>
        <v>ZU-86-64</v>
      </c>
      <c r="C42" s="25" t="str">
        <f>REPLACE(REPLACE(A42,1,1,""),2,4,"")</f>
        <v>U</v>
      </c>
      <c r="D42" s="6" t="str">
        <f>(REPLACE(A42,3,4,""))</f>
        <v>ZU</v>
      </c>
      <c r="E42" s="5" t="str">
        <f>IFERROR(VALUE(LEFT($B42,2)),"")</f>
        <v/>
      </c>
      <c r="F42" s="5">
        <f>IFERROR(VALUE(MID($B42,4,2)),"")</f>
        <v>86</v>
      </c>
      <c r="G42" s="5">
        <f>IFERROR(VALUE(RIGHT($B42,2)),"")</f>
        <v>64</v>
      </c>
      <c r="H42" s="5">
        <v>1</v>
      </c>
      <c r="I42" s="7" t="s">
        <v>11</v>
      </c>
      <c r="J42" s="7" t="s">
        <v>3</v>
      </c>
      <c r="K42" s="7" t="s">
        <v>0</v>
      </c>
      <c r="L42" s="5">
        <f>COUNTIF(K$2:K$526,K42)</f>
        <v>37</v>
      </c>
      <c r="M42" s="8">
        <v>20101221</v>
      </c>
      <c r="N42" s="19">
        <f ca="1">ROUND(((TODAY())-(DATEVALUE(REPLACE(REPLACE(M42,5,0,"-"),8,0,"-"))))/365,0)</f>
        <v>10</v>
      </c>
      <c r="O42" s="20"/>
      <c r="P42" s="20">
        <v>1</v>
      </c>
      <c r="Q42" s="20">
        <v>550</v>
      </c>
      <c r="R42" s="20"/>
      <c r="S42" s="20"/>
      <c r="T42" s="8">
        <v>19300630</v>
      </c>
      <c r="U42" s="20">
        <f ca="1">ROUND(((TODAY())-(DATEVALUE(REPLACE(REPLACE(T42,5,0,"-"),8,0,"-"))))/365,0)</f>
        <v>90</v>
      </c>
      <c r="V42" s="20">
        <f ca="1">COUNTIF(U$2:U$526,U42)</f>
        <v>13</v>
      </c>
      <c r="W42" s="8">
        <v>19790911</v>
      </c>
      <c r="X42" s="8" t="b">
        <f>T42=W42</f>
        <v>0</v>
      </c>
      <c r="Y42" s="5" t="s">
        <v>9</v>
      </c>
      <c r="Z42" s="20">
        <v>2</v>
      </c>
      <c r="AA42" s="5" t="s">
        <v>13</v>
      </c>
      <c r="AB42" s="5" t="s">
        <v>7</v>
      </c>
      <c r="AC42" s="5" t="s">
        <v>7</v>
      </c>
      <c r="AD42" s="7" t="s">
        <v>356</v>
      </c>
      <c r="AE42" s="7" t="s">
        <v>0</v>
      </c>
      <c r="AF42" s="8">
        <v>0</v>
      </c>
      <c r="AG42" s="8"/>
      <c r="AH42" s="7" t="s">
        <v>9</v>
      </c>
    </row>
    <row r="43" spans="1:34" ht="15.75" x14ac:dyDescent="0.3">
      <c r="A43" s="23" t="s">
        <v>359</v>
      </c>
      <c r="B43" s="27" t="str">
        <f>REPLACE(REPLACE(A43,3,0,"-"),6,0,"-")</f>
        <v>UH-39-30</v>
      </c>
      <c r="C43" s="25" t="str">
        <f>REPLACE(REPLACE(A43,1,1,""),2,4,"")</f>
        <v>H</v>
      </c>
      <c r="D43" s="6" t="str">
        <f>(REPLACE(A43,3,4,""))</f>
        <v>UH</v>
      </c>
      <c r="E43" s="5" t="str">
        <f>IFERROR(VALUE(LEFT($B43,2)),"")</f>
        <v/>
      </c>
      <c r="F43" s="5">
        <f>IFERROR(VALUE(MID($B43,4,2)),"")</f>
        <v>39</v>
      </c>
      <c r="G43" s="5">
        <f>IFERROR(VALUE(RIGHT($B43,2)),"")</f>
        <v>30</v>
      </c>
      <c r="H43" s="5">
        <v>1</v>
      </c>
      <c r="I43" s="7" t="s">
        <v>11</v>
      </c>
      <c r="J43" s="7" t="s">
        <v>3</v>
      </c>
      <c r="K43" s="7" t="s">
        <v>360</v>
      </c>
      <c r="L43" s="5">
        <f>COUNTIF(K$2:K$526,K43)</f>
        <v>2</v>
      </c>
      <c r="M43" s="8">
        <v>20110418</v>
      </c>
      <c r="N43" s="19">
        <f ca="1">ROUND(((TODAY())-(DATEVALUE(REPLACE(REPLACE(M43,5,0,"-"),8,0,"-"))))/365,0)</f>
        <v>9</v>
      </c>
      <c r="O43" s="20"/>
      <c r="P43" s="20">
        <v>1</v>
      </c>
      <c r="Q43" s="20">
        <v>550</v>
      </c>
      <c r="R43" s="20"/>
      <c r="S43" s="20"/>
      <c r="T43" s="8">
        <v>19300630</v>
      </c>
      <c r="U43" s="20">
        <f ca="1">ROUND(((TODAY())-(DATEVALUE(REPLACE(REPLACE(T43,5,0,"-"),8,0,"-"))))/365,0)</f>
        <v>90</v>
      </c>
      <c r="V43" s="20">
        <f ca="1">COUNTIF(U$2:U$526,U43)</f>
        <v>13</v>
      </c>
      <c r="W43" s="8">
        <v>19610404</v>
      </c>
      <c r="X43" s="8" t="b">
        <f>T43=W43</f>
        <v>0</v>
      </c>
      <c r="Y43" s="5" t="s">
        <v>5</v>
      </c>
      <c r="Z43" s="20">
        <v>2</v>
      </c>
      <c r="AA43" s="5" t="s">
        <v>13</v>
      </c>
      <c r="AB43" s="5" t="s">
        <v>7</v>
      </c>
      <c r="AC43" s="5" t="s">
        <v>7</v>
      </c>
      <c r="AD43" s="7" t="s">
        <v>361</v>
      </c>
      <c r="AE43" s="7" t="s">
        <v>0</v>
      </c>
      <c r="AF43" s="8">
        <v>0</v>
      </c>
      <c r="AG43" s="8"/>
      <c r="AH43" s="7" t="s">
        <v>9</v>
      </c>
    </row>
    <row r="44" spans="1:34" ht="15.75" x14ac:dyDescent="0.3">
      <c r="A44" s="23" t="s">
        <v>409</v>
      </c>
      <c r="B44" s="27" t="str">
        <f>REPLACE(REPLACE(A44,3,0,"-"),6,0,"-")</f>
        <v>RZ-57-42</v>
      </c>
      <c r="C44" s="25" t="str">
        <f>REPLACE(REPLACE(A44,1,1,""),2,4,"")</f>
        <v>Z</v>
      </c>
      <c r="D44" s="6" t="str">
        <f>(REPLACE(A44,3,4,""))</f>
        <v>RZ</v>
      </c>
      <c r="E44" s="5" t="str">
        <f>IFERROR(VALUE(LEFT($B44,2)),"")</f>
        <v/>
      </c>
      <c r="F44" s="5">
        <f>IFERROR(VALUE(MID($B44,4,2)),"")</f>
        <v>57</v>
      </c>
      <c r="G44" s="5">
        <f>IFERROR(VALUE(RIGHT($B44,2)),"")</f>
        <v>42</v>
      </c>
      <c r="H44" s="5">
        <v>1</v>
      </c>
      <c r="I44" s="7" t="s">
        <v>11</v>
      </c>
      <c r="J44" s="7" t="s">
        <v>3</v>
      </c>
      <c r="K44" s="7" t="s">
        <v>3</v>
      </c>
      <c r="L44" s="5">
        <f>COUNTIF(K$2:K$526,K44)</f>
        <v>4</v>
      </c>
      <c r="M44" s="8">
        <v>20151006</v>
      </c>
      <c r="N44" s="19">
        <f ca="1">ROUND(((TODAY())-(DATEVALUE(REPLACE(REPLACE(M44,5,0,"-"),8,0,"-"))))/365,0)</f>
        <v>5</v>
      </c>
      <c r="O44" s="20">
        <v>1</v>
      </c>
      <c r="P44" s="20">
        <v>1</v>
      </c>
      <c r="Q44" s="20">
        <v>500</v>
      </c>
      <c r="R44" s="20">
        <v>160</v>
      </c>
      <c r="S44" s="20">
        <v>165</v>
      </c>
      <c r="T44" s="8">
        <v>19300630</v>
      </c>
      <c r="U44" s="20">
        <f ca="1">ROUND(((TODAY())-(DATEVALUE(REPLACE(REPLACE(T44,5,0,"-"),8,0,"-"))))/365,0)</f>
        <v>90</v>
      </c>
      <c r="V44" s="20">
        <f ca="1">COUNTIF(U$2:U$526,U44)</f>
        <v>13</v>
      </c>
      <c r="W44" s="8">
        <v>19551003</v>
      </c>
      <c r="X44" s="8" t="b">
        <f>T44=W44</f>
        <v>0</v>
      </c>
      <c r="Y44" s="5" t="s">
        <v>5</v>
      </c>
      <c r="Z44" s="20">
        <v>2</v>
      </c>
      <c r="AA44" s="5" t="s">
        <v>13</v>
      </c>
      <c r="AB44" s="5" t="s">
        <v>7</v>
      </c>
      <c r="AC44" s="5" t="s">
        <v>7</v>
      </c>
      <c r="AD44" s="7" t="s">
        <v>77</v>
      </c>
      <c r="AE44" s="7" t="s">
        <v>0</v>
      </c>
      <c r="AF44" s="8">
        <v>0.04</v>
      </c>
      <c r="AG44" s="8">
        <v>144</v>
      </c>
      <c r="AH44" s="7" t="s">
        <v>9</v>
      </c>
    </row>
    <row r="45" spans="1:34" ht="15.75" x14ac:dyDescent="0.3">
      <c r="A45" s="23" t="s">
        <v>469</v>
      </c>
      <c r="B45" s="27" t="str">
        <f>REPLACE(REPLACE(A45,3,0,"-"),6,0,"-")</f>
        <v>SU-38-22</v>
      </c>
      <c r="C45" s="25" t="str">
        <f>REPLACE(REPLACE(A45,1,1,""),2,4,"")</f>
        <v>U</v>
      </c>
      <c r="D45" s="6" t="str">
        <f>(REPLACE(A45,3,4,""))</f>
        <v>SU</v>
      </c>
      <c r="E45" s="5" t="str">
        <f>IFERROR(VALUE(LEFT($B45,2)),"")</f>
        <v/>
      </c>
      <c r="F45" s="5">
        <f>IFERROR(VALUE(MID($B45,4,2)),"")</f>
        <v>38</v>
      </c>
      <c r="G45" s="5">
        <f>IFERROR(VALUE(RIGHT($B45,2)),"")</f>
        <v>22</v>
      </c>
      <c r="H45" s="5">
        <v>1</v>
      </c>
      <c r="I45" s="7" t="s">
        <v>11</v>
      </c>
      <c r="J45" s="7" t="s">
        <v>3</v>
      </c>
      <c r="K45" s="7" t="s">
        <v>51</v>
      </c>
      <c r="L45" s="5">
        <f>COUNTIF(K$2:K$526,K45)</f>
        <v>12</v>
      </c>
      <c r="M45" s="8">
        <v>19960308</v>
      </c>
      <c r="N45" s="19">
        <f ca="1">ROUND(((TODAY())-(DATEVALUE(REPLACE(REPLACE(M45,5,0,"-"),8,0,"-"))))/365,0)</f>
        <v>25</v>
      </c>
      <c r="O45" s="20"/>
      <c r="P45" s="20">
        <v>1</v>
      </c>
      <c r="Q45" s="20">
        <v>550</v>
      </c>
      <c r="R45" s="20"/>
      <c r="S45" s="20"/>
      <c r="T45" s="8">
        <v>19300630</v>
      </c>
      <c r="U45" s="20">
        <f ca="1">ROUND(((TODAY())-(DATEVALUE(REPLACE(REPLACE(T45,5,0,"-"),8,0,"-"))))/365,0)</f>
        <v>90</v>
      </c>
      <c r="V45" s="20">
        <f ca="1">COUNTIF(U$2:U$526,U45)</f>
        <v>13</v>
      </c>
      <c r="W45" s="8">
        <v>19561031</v>
      </c>
      <c r="X45" s="8" t="b">
        <f>T45=W45</f>
        <v>0</v>
      </c>
      <c r="Y45" s="5" t="s">
        <v>5</v>
      </c>
      <c r="Z45" s="20">
        <v>2</v>
      </c>
      <c r="AA45" s="5" t="s">
        <v>13</v>
      </c>
      <c r="AB45" s="5" t="s">
        <v>7</v>
      </c>
      <c r="AC45" s="5" t="s">
        <v>7</v>
      </c>
      <c r="AD45" s="7" t="s">
        <v>29</v>
      </c>
      <c r="AE45" s="7" t="s">
        <v>0</v>
      </c>
      <c r="AF45" s="8">
        <v>0</v>
      </c>
      <c r="AG45" s="8"/>
      <c r="AH45" s="7" t="s">
        <v>9</v>
      </c>
    </row>
    <row r="46" spans="1:34" ht="15.75" x14ac:dyDescent="0.3">
      <c r="A46" s="23" t="s">
        <v>838</v>
      </c>
      <c r="B46" s="27" t="str">
        <f>REPLACE(REPLACE(A46,3,0,"-"),6,0,"-")</f>
        <v>ZF-11-67</v>
      </c>
      <c r="C46" s="25" t="str">
        <f>REPLACE(REPLACE(A46,1,1,""),2,4,"")</f>
        <v>F</v>
      </c>
      <c r="D46" s="6" t="str">
        <f>(REPLACE(A46,3,4,""))</f>
        <v>ZF</v>
      </c>
      <c r="E46" s="5" t="str">
        <f>IFERROR(VALUE(LEFT($B46,2)),"")</f>
        <v/>
      </c>
      <c r="F46" s="5">
        <f>IFERROR(VALUE(MID($B46,4,2)),"")</f>
        <v>11</v>
      </c>
      <c r="G46" s="5">
        <f>IFERROR(VALUE(RIGHT($B46,2)),"")</f>
        <v>67</v>
      </c>
      <c r="H46" s="5" t="s">
        <v>860</v>
      </c>
      <c r="I46" s="7" t="s">
        <v>135</v>
      </c>
      <c r="J46" s="7" t="s">
        <v>3</v>
      </c>
      <c r="K46" s="7" t="s">
        <v>208</v>
      </c>
      <c r="L46" s="5">
        <f>COUNTIF(K$2:K$526,K46)</f>
        <v>4</v>
      </c>
      <c r="M46" s="8">
        <v>20191025</v>
      </c>
      <c r="N46" s="19">
        <f ca="1">ROUND(((TODAY())-(DATEVALUE(REPLACE(REPLACE(M46,5,0,"-"),8,0,"-"))))/365,0)</f>
        <v>1</v>
      </c>
      <c r="O46" s="20">
        <v>3</v>
      </c>
      <c r="P46" s="20">
        <v>1</v>
      </c>
      <c r="Q46" s="20">
        <v>550</v>
      </c>
      <c r="R46" s="20">
        <v>240</v>
      </c>
      <c r="S46" s="20">
        <v>247</v>
      </c>
      <c r="T46" s="8">
        <v>19300731</v>
      </c>
      <c r="U46" s="20">
        <f ca="1">ROUND(((TODAY())-(DATEVALUE(REPLACE(REPLACE(T46,5,0,"-"),8,0,"-"))))/365,0)</f>
        <v>90</v>
      </c>
      <c r="V46" s="20">
        <f ca="1">COUNTIF(U$2:U$526,U46)</f>
        <v>13</v>
      </c>
      <c r="W46" s="8">
        <v>20021218</v>
      </c>
      <c r="X46" s="8" t="b">
        <f>T46=W46</f>
        <v>0</v>
      </c>
      <c r="Y46" s="5" t="s">
        <v>9</v>
      </c>
      <c r="Z46" s="20"/>
      <c r="AA46" s="5" t="s">
        <v>136</v>
      </c>
      <c r="AB46" s="5" t="s">
        <v>7</v>
      </c>
      <c r="AC46" s="5" t="s">
        <v>7</v>
      </c>
      <c r="AD46" s="7" t="s">
        <v>29</v>
      </c>
      <c r="AE46" s="7" t="s">
        <v>0</v>
      </c>
      <c r="AF46" s="8">
        <v>0.04</v>
      </c>
      <c r="AG46" s="8">
        <v>141</v>
      </c>
      <c r="AH46" s="7" t="s">
        <v>5</v>
      </c>
    </row>
    <row r="47" spans="1:34" ht="15.75" x14ac:dyDescent="0.3">
      <c r="A47" s="23" t="s">
        <v>383</v>
      </c>
      <c r="B47" s="27" t="str">
        <f>REPLACE(REPLACE(A47,3,0,"-"),6,0,"-")</f>
        <v>NM-06-64</v>
      </c>
      <c r="C47" s="25" t="str">
        <f>REPLACE(REPLACE(A47,1,1,""),2,4,"")</f>
        <v>M</v>
      </c>
      <c r="D47" s="6" t="str">
        <f>(REPLACE(A47,3,4,""))</f>
        <v>NM</v>
      </c>
      <c r="E47" s="5" t="str">
        <f>IFERROR(VALUE(LEFT($B47,2)),"")</f>
        <v/>
      </c>
      <c r="F47" s="5">
        <f>IFERROR(VALUE(MID($B47,4,2)),"")</f>
        <v>6</v>
      </c>
      <c r="G47" s="5">
        <f>IFERROR(VALUE(RIGHT($B47,2)),"")</f>
        <v>64</v>
      </c>
      <c r="H47" s="5" t="s">
        <v>860</v>
      </c>
      <c r="I47" s="7" t="s">
        <v>11</v>
      </c>
      <c r="J47" s="7" t="s">
        <v>3</v>
      </c>
      <c r="K47" s="7" t="s">
        <v>384</v>
      </c>
      <c r="L47" s="5">
        <f>COUNTIF(K$2:K$526,K47)</f>
        <v>2</v>
      </c>
      <c r="M47" s="8">
        <v>20190218</v>
      </c>
      <c r="N47" s="19">
        <f ca="1">ROUND(((TODAY())-(DATEVALUE(REPLACE(REPLACE(M47,5,0,"-"),8,0,"-"))))/365,0)</f>
        <v>2</v>
      </c>
      <c r="O47" s="20">
        <v>2</v>
      </c>
      <c r="P47" s="20">
        <v>1</v>
      </c>
      <c r="Q47" s="20">
        <v>557</v>
      </c>
      <c r="R47" s="20">
        <v>140</v>
      </c>
      <c r="S47" s="20">
        <v>147</v>
      </c>
      <c r="T47" s="8">
        <v>19310228</v>
      </c>
      <c r="U47" s="20">
        <f ca="1">ROUND(((TODAY())-(DATEVALUE(REPLACE(REPLACE(T47,5,0,"-"),8,0,"-"))))/365,0)</f>
        <v>90</v>
      </c>
      <c r="V47" s="20">
        <f ca="1">COUNTIF(U$2:U$526,U47)</f>
        <v>13</v>
      </c>
      <c r="W47" s="8">
        <v>20190218</v>
      </c>
      <c r="X47" s="8" t="b">
        <f>T47=W47</f>
        <v>0</v>
      </c>
      <c r="Y47" s="5" t="s">
        <v>5</v>
      </c>
      <c r="Z47" s="20">
        <v>2</v>
      </c>
      <c r="AA47" s="5" t="s">
        <v>13</v>
      </c>
      <c r="AB47" s="5" t="s">
        <v>7</v>
      </c>
      <c r="AC47" s="5" t="s">
        <v>7</v>
      </c>
      <c r="AD47" s="7" t="s">
        <v>74</v>
      </c>
      <c r="AE47" s="7" t="s">
        <v>384</v>
      </c>
      <c r="AF47" s="8">
        <v>0.03</v>
      </c>
      <c r="AG47" s="8">
        <v>147</v>
      </c>
      <c r="AH47" s="7" t="s">
        <v>9</v>
      </c>
    </row>
    <row r="48" spans="1:34" ht="15.75" x14ac:dyDescent="0.3">
      <c r="A48" s="23" t="s">
        <v>544</v>
      </c>
      <c r="B48" s="27" t="str">
        <f>REPLACE(REPLACE(A48,3,0,"-"),6,0,"-")</f>
        <v>NM-06-11</v>
      </c>
      <c r="C48" s="25" t="str">
        <f>REPLACE(REPLACE(A48,1,1,""),2,4,"")</f>
        <v>M</v>
      </c>
      <c r="D48" s="6" t="str">
        <f>(REPLACE(A48,3,4,""))</f>
        <v>NM</v>
      </c>
      <c r="E48" s="5" t="str">
        <f>IFERROR(VALUE(LEFT($B48,2)),"")</f>
        <v/>
      </c>
      <c r="F48" s="5">
        <f>IFERROR(VALUE(MID($B48,4,2)),"")</f>
        <v>6</v>
      </c>
      <c r="G48" s="5">
        <f>IFERROR(VALUE(RIGHT($B48,2)),"")</f>
        <v>11</v>
      </c>
      <c r="H48" s="5" t="s">
        <v>860</v>
      </c>
      <c r="I48" s="7" t="s">
        <v>11</v>
      </c>
      <c r="J48" s="7" t="s">
        <v>3</v>
      </c>
      <c r="K48" s="7" t="s">
        <v>384</v>
      </c>
      <c r="L48" s="5">
        <f>COUNTIF(K$2:K$526,K48)</f>
        <v>2</v>
      </c>
      <c r="M48" s="8">
        <v>20190109</v>
      </c>
      <c r="N48" s="19">
        <f ca="1">ROUND(((TODAY())-(DATEVALUE(REPLACE(REPLACE(M48,5,0,"-"),8,0,"-"))))/365,0)</f>
        <v>2</v>
      </c>
      <c r="O48" s="20">
        <v>1</v>
      </c>
      <c r="P48" s="20">
        <v>1</v>
      </c>
      <c r="Q48" s="20">
        <v>550</v>
      </c>
      <c r="R48" s="20">
        <v>168</v>
      </c>
      <c r="S48" s="20">
        <v>175</v>
      </c>
      <c r="T48" s="8">
        <v>19310228</v>
      </c>
      <c r="U48" s="20">
        <f ca="1">ROUND(((TODAY())-(DATEVALUE(REPLACE(REPLACE(T48,5,0,"-"),8,0,"-"))))/365,0)</f>
        <v>90</v>
      </c>
      <c r="V48" s="20">
        <f ca="1">COUNTIF(U$2:U$526,U48)</f>
        <v>13</v>
      </c>
      <c r="W48" s="8">
        <v>20190109</v>
      </c>
      <c r="X48" s="8" t="b">
        <f>T48=W48</f>
        <v>0</v>
      </c>
      <c r="Y48" s="5" t="s">
        <v>5</v>
      </c>
      <c r="Z48" s="20">
        <v>2</v>
      </c>
      <c r="AA48" s="5" t="s">
        <v>13</v>
      </c>
      <c r="AB48" s="5" t="s">
        <v>7</v>
      </c>
      <c r="AC48" s="5" t="s">
        <v>7</v>
      </c>
      <c r="AD48" s="7" t="s">
        <v>77</v>
      </c>
      <c r="AE48" s="7" t="s">
        <v>0</v>
      </c>
      <c r="AF48" s="8">
        <v>0.05</v>
      </c>
      <c r="AG48" s="8">
        <v>147</v>
      </c>
      <c r="AH48" s="7" t="s">
        <v>9</v>
      </c>
    </row>
    <row r="49" spans="1:34" ht="15.75" x14ac:dyDescent="0.3">
      <c r="A49" s="23" t="s">
        <v>830</v>
      </c>
      <c r="B49" s="27" t="str">
        <f>REPLACE(REPLACE(A49,3,0,"-"),6,0,"-")</f>
        <v>ZF-71-25</v>
      </c>
      <c r="C49" s="25" t="str">
        <f>REPLACE(REPLACE(A49,1,1,""),2,4,"")</f>
        <v>F</v>
      </c>
      <c r="D49" s="6" t="str">
        <f>(REPLACE(A49,3,4,""))</f>
        <v>ZF</v>
      </c>
      <c r="E49" s="5" t="str">
        <f>IFERROR(VALUE(LEFT($B49,2)),"")</f>
        <v/>
      </c>
      <c r="F49" s="5">
        <f>IFERROR(VALUE(MID($B49,4,2)),"")</f>
        <v>71</v>
      </c>
      <c r="G49" s="5">
        <f>IFERROR(VALUE(RIGHT($B49,2)),"")</f>
        <v>25</v>
      </c>
      <c r="H49" s="5" t="s">
        <v>860</v>
      </c>
      <c r="I49" s="7" t="s">
        <v>11</v>
      </c>
      <c r="J49" s="7" t="s">
        <v>3</v>
      </c>
      <c r="K49" s="7" t="s">
        <v>831</v>
      </c>
      <c r="L49" s="5">
        <f>COUNTIF(K$2:K$526,K49)</f>
        <v>1</v>
      </c>
      <c r="M49" s="8">
        <v>20120622</v>
      </c>
      <c r="N49" s="19">
        <f ca="1">ROUND(((TODAY())-(DATEVALUE(REPLACE(REPLACE(M49,5,0,"-"),8,0,"-"))))/365,0)</f>
        <v>8</v>
      </c>
      <c r="O49" s="20">
        <v>2</v>
      </c>
      <c r="P49" s="20">
        <v>1</v>
      </c>
      <c r="Q49" s="20">
        <v>499</v>
      </c>
      <c r="R49" s="20">
        <v>158</v>
      </c>
      <c r="S49" s="20">
        <v>167</v>
      </c>
      <c r="T49" s="8">
        <v>19310312</v>
      </c>
      <c r="U49" s="20">
        <f ca="1">ROUND(((TODAY())-(DATEVALUE(REPLACE(REPLACE(T49,5,0,"-"),8,0,"-"))))/365,0)</f>
        <v>90</v>
      </c>
      <c r="V49" s="20">
        <f ca="1">COUNTIF(U$2:U$526,U49)</f>
        <v>13</v>
      </c>
      <c r="W49" s="8">
        <v>20120622</v>
      </c>
      <c r="X49" s="8" t="b">
        <f>T49=W49</f>
        <v>0</v>
      </c>
      <c r="Y49" s="5" t="s">
        <v>5</v>
      </c>
      <c r="Z49" s="20">
        <v>2</v>
      </c>
      <c r="AA49" s="5" t="s">
        <v>13</v>
      </c>
      <c r="AB49" s="5" t="s">
        <v>7</v>
      </c>
      <c r="AC49" s="5" t="s">
        <v>7</v>
      </c>
      <c r="AD49" s="7" t="s">
        <v>77</v>
      </c>
      <c r="AE49" s="7" t="s">
        <v>0</v>
      </c>
      <c r="AF49" s="8">
        <v>0.06</v>
      </c>
      <c r="AG49" s="8">
        <v>142</v>
      </c>
      <c r="AH49" s="7" t="s">
        <v>9</v>
      </c>
    </row>
    <row r="50" spans="1:34" ht="15.75" x14ac:dyDescent="0.3">
      <c r="A50" s="23" t="s">
        <v>306</v>
      </c>
      <c r="B50" s="31" t="str">
        <f>REPLACE(REPLACE(A50,3,0,"-"),6,0,"-")</f>
        <v>MD-76-GF</v>
      </c>
      <c r="C50" s="25" t="str">
        <f>REPLACE(REPLACE(A50,1,1,""),2,4,"")</f>
        <v>D</v>
      </c>
      <c r="D50" s="6" t="str">
        <f>(REPLACE(A50,3,4,""))</f>
        <v>MD</v>
      </c>
      <c r="E50" s="5" t="str">
        <f>IFERROR(VALUE(LEFT($B50,2)),"")</f>
        <v/>
      </c>
      <c r="F50" s="5">
        <f>IFERROR(VALUE(MID($B50,4,2)),"")</f>
        <v>76</v>
      </c>
      <c r="G50" s="5" t="str">
        <f>IFERROR(VALUE(RIGHT($B50,2)),"")</f>
        <v/>
      </c>
      <c r="H50" s="5">
        <v>4</v>
      </c>
      <c r="I50" s="7" t="s">
        <v>11</v>
      </c>
      <c r="J50" s="7" t="s">
        <v>3</v>
      </c>
      <c r="K50" s="7" t="s">
        <v>43</v>
      </c>
      <c r="L50" s="5">
        <f>COUNTIF(K$2:K$526,K50)</f>
        <v>10</v>
      </c>
      <c r="M50" s="8">
        <v>19810410</v>
      </c>
      <c r="N50" s="19">
        <f ca="1">ROUND(((TODAY())-(DATEVALUE(REPLACE(REPLACE(M50,5,0,"-"),8,0,"-"))))/365,0)</f>
        <v>40</v>
      </c>
      <c r="O50" s="20"/>
      <c r="P50" s="20">
        <v>1</v>
      </c>
      <c r="Q50" s="20">
        <v>500</v>
      </c>
      <c r="R50" s="20"/>
      <c r="S50" s="20"/>
      <c r="T50" s="8">
        <v>19310630</v>
      </c>
      <c r="U50" s="20">
        <f ca="1">ROUND(((TODAY())-(DATEVALUE(REPLACE(REPLACE(T50,5,0,"-"),8,0,"-"))))/365,0)</f>
        <v>89</v>
      </c>
      <c r="V50" s="20">
        <f ca="1">COUNTIF(U$2:U$526,U50)</f>
        <v>7</v>
      </c>
      <c r="W50" s="8">
        <v>19810410</v>
      </c>
      <c r="X50" s="8" t="b">
        <f>T50=W50</f>
        <v>0</v>
      </c>
      <c r="Y50" s="5" t="s">
        <v>9</v>
      </c>
      <c r="Z50" s="20">
        <v>2</v>
      </c>
      <c r="AA50" s="5" t="s">
        <v>13</v>
      </c>
      <c r="AB50" s="5" t="s">
        <v>7</v>
      </c>
      <c r="AC50" s="5" t="s">
        <v>7</v>
      </c>
      <c r="AD50" s="7" t="s">
        <v>41</v>
      </c>
      <c r="AE50" s="7" t="s">
        <v>0</v>
      </c>
      <c r="AF50" s="8">
        <v>0</v>
      </c>
      <c r="AG50" s="8"/>
      <c r="AH50" s="7" t="s">
        <v>9</v>
      </c>
    </row>
    <row r="51" spans="1:34" ht="15.75" x14ac:dyDescent="0.3">
      <c r="A51" s="23" t="s">
        <v>308</v>
      </c>
      <c r="B51" s="30" t="str">
        <f>REPLACE(REPLACE(A51,3,0,"-"),6,0,"-")</f>
        <v>ZM-96-47</v>
      </c>
      <c r="C51" s="25" t="str">
        <f>REPLACE(REPLACE(A51,1,1,""),2,4,"")</f>
        <v>M</v>
      </c>
      <c r="D51" s="6" t="str">
        <f>(REPLACE(A51,3,4,""))</f>
        <v>ZM</v>
      </c>
      <c r="E51" s="5" t="str">
        <f>IFERROR(VALUE(LEFT($B51,2)),"")</f>
        <v/>
      </c>
      <c r="F51" s="5">
        <f>IFERROR(VALUE(MID($B51,4,2)),"")</f>
        <v>96</v>
      </c>
      <c r="G51" s="5">
        <f>IFERROR(VALUE(RIGHT($B51,2)),"")</f>
        <v>47</v>
      </c>
      <c r="H51" s="5" t="s">
        <v>860</v>
      </c>
      <c r="I51" s="7" t="s">
        <v>11</v>
      </c>
      <c r="J51" s="7" t="s">
        <v>3</v>
      </c>
      <c r="K51" s="7" t="s">
        <v>309</v>
      </c>
      <c r="L51" s="5">
        <f>COUNTIF(K$2:K$526,K51)</f>
        <v>1</v>
      </c>
      <c r="M51" s="8">
        <v>20000417</v>
      </c>
      <c r="N51" s="19">
        <f ca="1">ROUND(((TODAY())-(DATEVALUE(REPLACE(REPLACE(M51,5,0,"-"),8,0,"-"))))/365,0)</f>
        <v>20</v>
      </c>
      <c r="O51" s="20"/>
      <c r="P51" s="20">
        <v>1</v>
      </c>
      <c r="Q51" s="20">
        <v>500</v>
      </c>
      <c r="R51" s="20">
        <v>160</v>
      </c>
      <c r="S51" s="20">
        <v>167</v>
      </c>
      <c r="T51" s="8">
        <v>19310630</v>
      </c>
      <c r="U51" s="20">
        <f ca="1">ROUND(((TODAY())-(DATEVALUE(REPLACE(REPLACE(T51,5,0,"-"),8,0,"-"))))/365,0)</f>
        <v>89</v>
      </c>
      <c r="V51" s="20">
        <f ca="1">COUNTIF(U$2:U$526,U51)</f>
        <v>7</v>
      </c>
      <c r="W51" s="8">
        <v>20000417</v>
      </c>
      <c r="X51" s="8" t="b">
        <f>T51=W51</f>
        <v>0</v>
      </c>
      <c r="Y51" s="5" t="s">
        <v>5</v>
      </c>
      <c r="Z51" s="20">
        <v>2</v>
      </c>
      <c r="AA51" s="5" t="s">
        <v>13</v>
      </c>
      <c r="AB51" s="5" t="s">
        <v>7</v>
      </c>
      <c r="AC51" s="5" t="s">
        <v>7</v>
      </c>
      <c r="AD51" s="7" t="s">
        <v>29</v>
      </c>
      <c r="AE51" s="7" t="s">
        <v>0</v>
      </c>
      <c r="AF51" s="8">
        <v>0.11</v>
      </c>
      <c r="AG51" s="8">
        <v>142</v>
      </c>
      <c r="AH51" s="7" t="s">
        <v>9</v>
      </c>
    </row>
    <row r="52" spans="1:34" ht="15.75" x14ac:dyDescent="0.3">
      <c r="A52" s="23" t="s">
        <v>449</v>
      </c>
      <c r="B52" s="27" t="str">
        <f>REPLACE(REPLACE(A52,3,0,"-"),6,0,"-")</f>
        <v>ZF-92-30</v>
      </c>
      <c r="C52" s="25" t="str">
        <f>REPLACE(REPLACE(A52,1,1,""),2,4,"")</f>
        <v>F</v>
      </c>
      <c r="D52" s="6" t="str">
        <f>(REPLACE(A52,3,4,""))</f>
        <v>ZF</v>
      </c>
      <c r="E52" s="5" t="str">
        <f>IFERROR(VALUE(LEFT($B52,2)),"")</f>
        <v/>
      </c>
      <c r="F52" s="5">
        <f>IFERROR(VALUE(MID($B52,4,2)),"")</f>
        <v>92</v>
      </c>
      <c r="G52" s="5">
        <f>IFERROR(VALUE(RIGHT($B52,2)),"")</f>
        <v>30</v>
      </c>
      <c r="H52" s="5" t="s">
        <v>860</v>
      </c>
      <c r="I52" s="7" t="s">
        <v>11</v>
      </c>
      <c r="J52" s="7" t="s">
        <v>3</v>
      </c>
      <c r="K52" s="7" t="s">
        <v>450</v>
      </c>
      <c r="L52" s="5">
        <f>COUNTIF(K$2:K$526,K52)</f>
        <v>1</v>
      </c>
      <c r="M52" s="8">
        <v>20160629</v>
      </c>
      <c r="N52" s="19">
        <f ca="1">ROUND(((TODAY())-(DATEVALUE(REPLACE(REPLACE(M52,5,0,"-"),8,0,"-"))))/365,0)</f>
        <v>4</v>
      </c>
      <c r="O52" s="20">
        <v>1</v>
      </c>
      <c r="P52" s="20">
        <v>1</v>
      </c>
      <c r="Q52" s="20">
        <v>500</v>
      </c>
      <c r="R52" s="20">
        <v>160</v>
      </c>
      <c r="S52" s="20">
        <v>167</v>
      </c>
      <c r="T52" s="8">
        <v>19310630</v>
      </c>
      <c r="U52" s="20">
        <f ca="1">ROUND(((TODAY())-(DATEVALUE(REPLACE(REPLACE(T52,5,0,"-"),8,0,"-"))))/365,0)</f>
        <v>89</v>
      </c>
      <c r="V52" s="20">
        <f ca="1">COUNTIF(U$2:U$526,U52)</f>
        <v>7</v>
      </c>
      <c r="W52" s="8">
        <v>20160629</v>
      </c>
      <c r="X52" s="8" t="b">
        <f>T52=W52</f>
        <v>0</v>
      </c>
      <c r="Y52" s="5" t="s">
        <v>5</v>
      </c>
      <c r="Z52" s="20">
        <v>2</v>
      </c>
      <c r="AA52" s="5" t="s">
        <v>13</v>
      </c>
      <c r="AB52" s="5" t="s">
        <v>7</v>
      </c>
      <c r="AC52" s="5" t="s">
        <v>7</v>
      </c>
      <c r="AD52" s="7" t="s">
        <v>77</v>
      </c>
      <c r="AE52" s="7" t="s">
        <v>0</v>
      </c>
      <c r="AF52" s="8">
        <v>0.1</v>
      </c>
      <c r="AG52" s="8">
        <v>145</v>
      </c>
      <c r="AH52" s="7" t="s">
        <v>9</v>
      </c>
    </row>
    <row r="53" spans="1:34" ht="15.75" x14ac:dyDescent="0.3">
      <c r="A53" s="23" t="s">
        <v>661</v>
      </c>
      <c r="B53" s="27" t="str">
        <f>REPLACE(REPLACE(A53,3,0,"-"),6,0,"-")</f>
        <v>ZM-97-15</v>
      </c>
      <c r="C53" s="25" t="str">
        <f>REPLACE(REPLACE(A53,1,1,""),2,4,"")</f>
        <v>M</v>
      </c>
      <c r="D53" s="6" t="str">
        <f>(REPLACE(A53,3,4,""))</f>
        <v>ZM</v>
      </c>
      <c r="E53" s="5" t="str">
        <f>IFERROR(VALUE(LEFT($B53,2)),"")</f>
        <v/>
      </c>
      <c r="F53" s="5">
        <f>IFERROR(VALUE(MID($B53,4,2)),"")</f>
        <v>97</v>
      </c>
      <c r="G53" s="5">
        <f>IFERROR(VALUE(RIGHT($B53,2)),"")</f>
        <v>15</v>
      </c>
      <c r="H53" s="5" t="s">
        <v>860</v>
      </c>
      <c r="I53" s="7" t="s">
        <v>11</v>
      </c>
      <c r="J53" s="7" t="s">
        <v>3</v>
      </c>
      <c r="K53" s="7" t="s">
        <v>662</v>
      </c>
      <c r="L53" s="5">
        <f>COUNTIF(K$2:K$526,K53)</f>
        <v>1</v>
      </c>
      <c r="M53" s="8">
        <v>20110221</v>
      </c>
      <c r="N53" s="19">
        <f ca="1">ROUND(((TODAY())-(DATEVALUE(REPLACE(REPLACE(M53,5,0,"-"),8,0,"-"))))/365,0)</f>
        <v>10</v>
      </c>
      <c r="O53" s="20"/>
      <c r="P53" s="20">
        <v>1</v>
      </c>
      <c r="Q53" s="20">
        <v>498</v>
      </c>
      <c r="R53" s="20"/>
      <c r="S53" s="20"/>
      <c r="T53" s="8">
        <v>19310630</v>
      </c>
      <c r="U53" s="20">
        <f ca="1">ROUND(((TODAY())-(DATEVALUE(REPLACE(REPLACE(T53,5,0,"-"),8,0,"-"))))/365,0)</f>
        <v>89</v>
      </c>
      <c r="V53" s="20">
        <f ca="1">COUNTIF(U$2:U$526,U53)</f>
        <v>7</v>
      </c>
      <c r="W53" s="8">
        <v>19831202</v>
      </c>
      <c r="X53" s="8" t="b">
        <f>T53=W53</f>
        <v>0</v>
      </c>
      <c r="Y53" s="5" t="s">
        <v>5</v>
      </c>
      <c r="Z53" s="20">
        <v>2</v>
      </c>
      <c r="AA53" s="5" t="s">
        <v>13</v>
      </c>
      <c r="AB53" s="5" t="s">
        <v>7</v>
      </c>
      <c r="AC53" s="5" t="s">
        <v>7</v>
      </c>
      <c r="AD53" s="7" t="s">
        <v>196</v>
      </c>
      <c r="AE53" s="7" t="s">
        <v>0</v>
      </c>
      <c r="AF53" s="8">
        <v>0</v>
      </c>
      <c r="AG53" s="8"/>
      <c r="AH53" s="7" t="s">
        <v>9</v>
      </c>
    </row>
    <row r="54" spans="1:34" ht="15.75" x14ac:dyDescent="0.3">
      <c r="A54" s="23" t="s">
        <v>827</v>
      </c>
      <c r="B54" s="27" t="str">
        <f>REPLACE(REPLACE(A54,3,0,"-"),6,0,"-")</f>
        <v>ZF-53-26</v>
      </c>
      <c r="C54" s="25" t="str">
        <f>REPLACE(REPLACE(A54,1,1,""),2,4,"")</f>
        <v>F</v>
      </c>
      <c r="D54" s="6" t="str">
        <f>(REPLACE(A54,3,4,""))</f>
        <v>ZF</v>
      </c>
      <c r="E54" s="5" t="str">
        <f>IFERROR(VALUE(LEFT($B54,2)),"")</f>
        <v/>
      </c>
      <c r="F54" s="5">
        <f>IFERROR(VALUE(MID($B54,4,2)),"")</f>
        <v>53</v>
      </c>
      <c r="G54" s="5">
        <f>IFERROR(VALUE(RIGHT($B54,2)),"")</f>
        <v>26</v>
      </c>
      <c r="H54" s="5" t="s">
        <v>860</v>
      </c>
      <c r="I54" s="7" t="s">
        <v>11</v>
      </c>
      <c r="J54" s="7" t="s">
        <v>3</v>
      </c>
      <c r="K54" s="7" t="s">
        <v>828</v>
      </c>
      <c r="L54" s="5">
        <f>COUNTIF(K$2:K$526,K54)</f>
        <v>1</v>
      </c>
      <c r="M54" s="8">
        <v>20091006</v>
      </c>
      <c r="N54" s="19">
        <f ca="1">ROUND(((TODAY())-(DATEVALUE(REPLACE(REPLACE(M54,5,0,"-"),8,0,"-"))))/365,0)</f>
        <v>11</v>
      </c>
      <c r="O54" s="20"/>
      <c r="P54" s="20">
        <v>1</v>
      </c>
      <c r="Q54" s="20">
        <v>500</v>
      </c>
      <c r="R54" s="20">
        <v>160</v>
      </c>
      <c r="S54" s="20">
        <v>170</v>
      </c>
      <c r="T54" s="8">
        <v>19310630</v>
      </c>
      <c r="U54" s="20">
        <f ca="1">ROUND(((TODAY())-(DATEVALUE(REPLACE(REPLACE(T54,5,0,"-"),8,0,"-"))))/365,0)</f>
        <v>89</v>
      </c>
      <c r="V54" s="20">
        <f ca="1">COUNTIF(U$2:U$526,U54)</f>
        <v>7</v>
      </c>
      <c r="W54" s="8">
        <v>20091006</v>
      </c>
      <c r="X54" s="8" t="b">
        <f>T54=W54</f>
        <v>0</v>
      </c>
      <c r="Y54" s="5" t="s">
        <v>5</v>
      </c>
      <c r="Z54" s="20">
        <v>2</v>
      </c>
      <c r="AA54" s="5" t="s">
        <v>13</v>
      </c>
      <c r="AB54" s="5" t="s">
        <v>7</v>
      </c>
      <c r="AC54" s="5" t="s">
        <v>7</v>
      </c>
      <c r="AD54" s="7" t="s">
        <v>829</v>
      </c>
      <c r="AE54" s="7" t="s">
        <v>0</v>
      </c>
      <c r="AF54" s="8">
        <v>0.02</v>
      </c>
      <c r="AG54" s="8">
        <v>144</v>
      </c>
      <c r="AH54" s="7" t="s">
        <v>9</v>
      </c>
    </row>
    <row r="55" spans="1:34" ht="15.75" x14ac:dyDescent="0.3">
      <c r="A55" s="23" t="s">
        <v>138</v>
      </c>
      <c r="B55" s="27" t="str">
        <f>REPLACE(REPLACE(A55,3,0,"-"),6,0,"-")</f>
        <v>ZF-73-52</v>
      </c>
      <c r="C55" s="25" t="str">
        <f>REPLACE(REPLACE(A55,1,1,""),2,4,"")</f>
        <v>F</v>
      </c>
      <c r="D55" s="6" t="str">
        <f>(REPLACE(A55,3,4,""))</f>
        <v>ZF</v>
      </c>
      <c r="E55" s="5" t="str">
        <f>IFERROR(VALUE(LEFT($B55,2)),"")</f>
        <v/>
      </c>
      <c r="F55" s="5">
        <f>IFERROR(VALUE(MID($B55,4,2)),"")</f>
        <v>73</v>
      </c>
      <c r="G55" s="5">
        <f>IFERROR(VALUE(RIGHT($B55,2)),"")</f>
        <v>52</v>
      </c>
      <c r="H55" s="5" t="s">
        <v>860</v>
      </c>
      <c r="I55" s="7" t="s">
        <v>11</v>
      </c>
      <c r="J55" s="7" t="s">
        <v>3</v>
      </c>
      <c r="K55" s="7" t="s">
        <v>139</v>
      </c>
      <c r="L55" s="5">
        <f>COUNTIF(K$2:K$526,K55)</f>
        <v>1</v>
      </c>
      <c r="M55" s="8">
        <v>20170522</v>
      </c>
      <c r="N55" s="19">
        <f ca="1">ROUND(((TODAY())-(DATEVALUE(REPLACE(REPLACE(M55,5,0,"-"),8,0,"-"))))/365,0)</f>
        <v>3</v>
      </c>
      <c r="O55" s="20">
        <v>2</v>
      </c>
      <c r="P55" s="20">
        <v>1</v>
      </c>
      <c r="Q55" s="20">
        <v>348</v>
      </c>
      <c r="R55" s="20">
        <v>120</v>
      </c>
      <c r="S55" s="20">
        <v>125</v>
      </c>
      <c r="T55" s="8">
        <v>19320228</v>
      </c>
      <c r="U55" s="20">
        <f ca="1">ROUND(((TODAY())-(DATEVALUE(REPLACE(REPLACE(T55,5,0,"-"),8,0,"-"))))/365,0)</f>
        <v>89</v>
      </c>
      <c r="V55" s="20">
        <f ca="1">COUNTIF(U$2:U$526,U55)</f>
        <v>7</v>
      </c>
      <c r="W55" s="8">
        <v>20121005</v>
      </c>
      <c r="X55" s="8" t="b">
        <f>T55=W55</f>
        <v>0</v>
      </c>
      <c r="Y55" s="5" t="s">
        <v>5</v>
      </c>
      <c r="Z55" s="20">
        <v>2</v>
      </c>
      <c r="AA55" s="5" t="s">
        <v>13</v>
      </c>
      <c r="AB55" s="5" t="s">
        <v>7</v>
      </c>
      <c r="AC55" s="5" t="s">
        <v>7</v>
      </c>
      <c r="AD55" s="7" t="s">
        <v>77</v>
      </c>
      <c r="AE55" s="7" t="s">
        <v>0</v>
      </c>
      <c r="AF55" s="8">
        <v>0.13</v>
      </c>
      <c r="AG55" s="8">
        <v>130</v>
      </c>
      <c r="AH55" s="7" t="s">
        <v>9</v>
      </c>
    </row>
    <row r="56" spans="1:34" ht="15.75" x14ac:dyDescent="0.3">
      <c r="A56" s="23" t="s">
        <v>673</v>
      </c>
      <c r="B56" s="27" t="str">
        <f>REPLACE(REPLACE(A56,3,0,"-"),6,0,"-")</f>
        <v>ZF-39-77</v>
      </c>
      <c r="C56" s="25" t="str">
        <f>REPLACE(REPLACE(A56,1,1,""),2,4,"")</f>
        <v>F</v>
      </c>
      <c r="D56" s="6" t="str">
        <f>(REPLACE(A56,3,4,""))</f>
        <v>ZF</v>
      </c>
      <c r="E56" s="5" t="str">
        <f>IFERROR(VALUE(LEFT($B56,2)),"")</f>
        <v/>
      </c>
      <c r="F56" s="5">
        <f>IFERROR(VALUE(MID($B56,4,2)),"")</f>
        <v>39</v>
      </c>
      <c r="G56" s="5">
        <f>IFERROR(VALUE(RIGHT($B56,2)),"")</f>
        <v>77</v>
      </c>
      <c r="H56" s="5" t="s">
        <v>860</v>
      </c>
      <c r="I56" s="7" t="s">
        <v>11</v>
      </c>
      <c r="J56" s="7" t="s">
        <v>3</v>
      </c>
      <c r="K56" s="7" t="s">
        <v>674</v>
      </c>
      <c r="L56" s="5">
        <f>COUNTIF(K$2:K$526,K56)</f>
        <v>1</v>
      </c>
      <c r="M56" s="8">
        <v>20070724</v>
      </c>
      <c r="N56" s="19">
        <f ca="1">ROUND(((TODAY())-(DATEVALUE(REPLACE(REPLACE(M56,5,0,"-"),8,0,"-"))))/365,0)</f>
        <v>13</v>
      </c>
      <c r="O56" s="20"/>
      <c r="P56" s="20">
        <v>4</v>
      </c>
      <c r="Q56" s="20">
        <v>601</v>
      </c>
      <c r="R56" s="20">
        <v>183</v>
      </c>
      <c r="S56" s="20">
        <v>190</v>
      </c>
      <c r="T56" s="8">
        <v>19320323</v>
      </c>
      <c r="U56" s="20">
        <f ca="1">ROUND(((TODAY())-(DATEVALUE(REPLACE(REPLACE(T56,5,0,"-"),8,0,"-"))))/365,0)</f>
        <v>89</v>
      </c>
      <c r="V56" s="20">
        <f ca="1">COUNTIF(U$2:U$526,U56)</f>
        <v>7</v>
      </c>
      <c r="W56" s="8">
        <v>20070724</v>
      </c>
      <c r="X56" s="8" t="b">
        <f>T56=W56</f>
        <v>0</v>
      </c>
      <c r="Y56" s="5" t="s">
        <v>5</v>
      </c>
      <c r="Z56" s="20">
        <v>2</v>
      </c>
      <c r="AA56" s="5" t="s">
        <v>13</v>
      </c>
      <c r="AB56" s="5" t="s">
        <v>7</v>
      </c>
      <c r="AC56" s="5" t="s">
        <v>7</v>
      </c>
      <c r="AD56" s="7" t="s">
        <v>41</v>
      </c>
      <c r="AE56" s="7" t="s">
        <v>0</v>
      </c>
      <c r="AF56" s="8">
        <v>0.09</v>
      </c>
      <c r="AG56" s="8">
        <v>140</v>
      </c>
      <c r="AH56" s="7" t="s">
        <v>9</v>
      </c>
    </row>
    <row r="57" spans="1:34" ht="15.75" x14ac:dyDescent="0.3">
      <c r="A57" s="23" t="s">
        <v>692</v>
      </c>
      <c r="B57" s="27" t="str">
        <f>REPLACE(REPLACE(A57,3,0,"-"),6,0,"-")</f>
        <v>NM-01-32</v>
      </c>
      <c r="C57" s="25" t="str">
        <f>REPLACE(REPLACE(A57,1,1,""),2,4,"")</f>
        <v>M</v>
      </c>
      <c r="D57" s="6" t="str">
        <f>(REPLACE(A57,3,4,""))</f>
        <v>NM</v>
      </c>
      <c r="E57" s="5" t="str">
        <f>IFERROR(VALUE(LEFT($B57,2)),"")</f>
        <v/>
      </c>
      <c r="F57" s="5">
        <f>IFERROR(VALUE(MID($B57,4,2)),"")</f>
        <v>1</v>
      </c>
      <c r="G57" s="5">
        <f>IFERROR(VALUE(RIGHT($B57,2)),"")</f>
        <v>32</v>
      </c>
      <c r="H57" s="5" t="s">
        <v>860</v>
      </c>
      <c r="I57" s="7" t="s">
        <v>135</v>
      </c>
      <c r="J57" s="7" t="s">
        <v>3</v>
      </c>
      <c r="K57" s="7" t="s">
        <v>43</v>
      </c>
      <c r="L57" s="5">
        <f>COUNTIF(K$2:K$526,K57)</f>
        <v>10</v>
      </c>
      <c r="M57" s="8">
        <v>20200213</v>
      </c>
      <c r="N57" s="19">
        <f ca="1">ROUND(((TODAY())-(DATEVALUE(REPLACE(REPLACE(M57,5,0,"-"),8,0,"-"))))/365,0)</f>
        <v>1</v>
      </c>
      <c r="O57" s="20">
        <v>2</v>
      </c>
      <c r="P57" s="20">
        <v>1</v>
      </c>
      <c r="Q57" s="20">
        <v>550</v>
      </c>
      <c r="R57" s="20">
        <v>253</v>
      </c>
      <c r="S57" s="20">
        <v>260</v>
      </c>
      <c r="T57" s="8">
        <v>19320630</v>
      </c>
      <c r="U57" s="20">
        <f ca="1">ROUND(((TODAY())-(DATEVALUE(REPLACE(REPLACE(T57,5,0,"-"),8,0,"-"))))/365,0)</f>
        <v>88</v>
      </c>
      <c r="V57" s="20">
        <f ca="1">COUNTIF(U$2:U$526,U57)</f>
        <v>6</v>
      </c>
      <c r="W57" s="8">
        <v>20180208</v>
      </c>
      <c r="X57" s="8" t="b">
        <f>T57=W57</f>
        <v>0</v>
      </c>
      <c r="Y57" s="5" t="s">
        <v>5</v>
      </c>
      <c r="Z57" s="20">
        <v>3</v>
      </c>
      <c r="AA57" s="5" t="s">
        <v>136</v>
      </c>
      <c r="AB57" s="5" t="s">
        <v>7</v>
      </c>
      <c r="AC57" s="5" t="s">
        <v>7</v>
      </c>
      <c r="AD57" s="7" t="s">
        <v>77</v>
      </c>
      <c r="AE57" s="7" t="s">
        <v>0</v>
      </c>
      <c r="AF57" s="8">
        <v>0.05</v>
      </c>
      <c r="AG57" s="8">
        <v>142</v>
      </c>
      <c r="AH57" s="7" t="s">
        <v>9</v>
      </c>
    </row>
    <row r="58" spans="1:34" ht="15.75" x14ac:dyDescent="0.3">
      <c r="A58" s="23" t="s">
        <v>724</v>
      </c>
      <c r="B58" s="27" t="str">
        <f>REPLACE(REPLACE(A58,3,0,"-"),6,0,"-")</f>
        <v>NU-76-14</v>
      </c>
      <c r="C58" s="25" t="str">
        <f>REPLACE(REPLACE(A58,1,1,""),2,4,"")</f>
        <v>U</v>
      </c>
      <c r="D58" s="6" t="str">
        <f>(REPLACE(A58,3,4,""))</f>
        <v>NU</v>
      </c>
      <c r="E58" s="5" t="str">
        <f>IFERROR(VALUE(LEFT($B58,2)),"")</f>
        <v/>
      </c>
      <c r="F58" s="5">
        <f>IFERROR(VALUE(MID($B58,4,2)),"")</f>
        <v>76</v>
      </c>
      <c r="G58" s="5">
        <f>IFERROR(VALUE(RIGHT($B58,2)),"")</f>
        <v>14</v>
      </c>
      <c r="H58" s="5">
        <v>1</v>
      </c>
      <c r="I58" s="7" t="s">
        <v>135</v>
      </c>
      <c r="J58" s="7" t="s">
        <v>3</v>
      </c>
      <c r="K58" s="7" t="s">
        <v>667</v>
      </c>
      <c r="L58" s="5">
        <f>COUNTIF(K$2:K$526,K58)</f>
        <v>2</v>
      </c>
      <c r="M58" s="8">
        <v>19940527</v>
      </c>
      <c r="N58" s="19">
        <f ca="1">ROUND(((TODAY())-(DATEVALUE(REPLACE(REPLACE(M58,5,0,"-"),8,0,"-"))))/365,0)</f>
        <v>26</v>
      </c>
      <c r="O58" s="20">
        <v>2</v>
      </c>
      <c r="P58" s="20">
        <v>1</v>
      </c>
      <c r="Q58" s="20">
        <v>500</v>
      </c>
      <c r="R58" s="20"/>
      <c r="S58" s="20"/>
      <c r="T58" s="8">
        <v>19320630</v>
      </c>
      <c r="U58" s="20">
        <f ca="1">ROUND(((TODAY())-(DATEVALUE(REPLACE(REPLACE(T58,5,0,"-"),8,0,"-"))))/365,0)</f>
        <v>88</v>
      </c>
      <c r="V58" s="20">
        <f ca="1">COUNTIF(U$2:U$526,U58)</f>
        <v>6</v>
      </c>
      <c r="W58" s="8">
        <v>19521011</v>
      </c>
      <c r="X58" s="8" t="b">
        <f>T58=W58</f>
        <v>0</v>
      </c>
      <c r="Y58" s="5" t="s">
        <v>5</v>
      </c>
      <c r="Z58" s="20">
        <v>3</v>
      </c>
      <c r="AA58" s="5" t="s">
        <v>136</v>
      </c>
      <c r="AB58" s="5" t="s">
        <v>7</v>
      </c>
      <c r="AC58" s="5" t="s">
        <v>7</v>
      </c>
      <c r="AD58" s="7" t="s">
        <v>188</v>
      </c>
      <c r="AE58" s="7" t="s">
        <v>0</v>
      </c>
      <c r="AF58" s="8">
        <v>0</v>
      </c>
      <c r="AG58" s="8"/>
      <c r="AH58" s="7" t="s">
        <v>9</v>
      </c>
    </row>
    <row r="59" spans="1:34" ht="15.75" x14ac:dyDescent="0.3">
      <c r="A59" s="23" t="s">
        <v>725</v>
      </c>
      <c r="B59" s="27" t="str">
        <f>REPLACE(REPLACE(A59,3,0,"-"),6,0,"-")</f>
        <v>ZM-30-45</v>
      </c>
      <c r="C59" s="25" t="str">
        <f>REPLACE(REPLACE(A59,1,1,""),2,4,"")</f>
        <v>M</v>
      </c>
      <c r="D59" s="6" t="str">
        <f>(REPLACE(A59,3,4,""))</f>
        <v>ZM</v>
      </c>
      <c r="E59" s="5" t="str">
        <f>IFERROR(VALUE(LEFT($B59,2)),"")</f>
        <v/>
      </c>
      <c r="F59" s="5">
        <f>IFERROR(VALUE(MID($B59,4,2)),"")</f>
        <v>30</v>
      </c>
      <c r="G59" s="5">
        <f>IFERROR(VALUE(RIGHT($B59,2)),"")</f>
        <v>45</v>
      </c>
      <c r="H59" s="5" t="s">
        <v>860</v>
      </c>
      <c r="I59" s="7" t="s">
        <v>11</v>
      </c>
      <c r="J59" s="7" t="s">
        <v>3</v>
      </c>
      <c r="K59" s="7" t="s">
        <v>388</v>
      </c>
      <c r="L59" s="5">
        <f>COUNTIF(K$2:K$526,K59)</f>
        <v>2</v>
      </c>
      <c r="M59" s="8">
        <v>19921110</v>
      </c>
      <c r="N59" s="19">
        <f ca="1">ROUND(((TODAY())-(DATEVALUE(REPLACE(REPLACE(M59,5,0,"-"),8,0,"-"))))/365,0)</f>
        <v>28</v>
      </c>
      <c r="O59" s="20"/>
      <c r="P59" s="20">
        <v>1</v>
      </c>
      <c r="Q59" s="20">
        <v>348</v>
      </c>
      <c r="R59" s="20"/>
      <c r="S59" s="20"/>
      <c r="T59" s="8">
        <v>19320630</v>
      </c>
      <c r="U59" s="20">
        <f ca="1">ROUND(((TODAY())-(DATEVALUE(REPLACE(REPLACE(T59,5,0,"-"),8,0,"-"))))/365,0)</f>
        <v>88</v>
      </c>
      <c r="V59" s="20">
        <f ca="1">COUNTIF(U$2:U$526,U59)</f>
        <v>6</v>
      </c>
      <c r="W59" s="8">
        <v>19921110</v>
      </c>
      <c r="X59" s="8" t="b">
        <f>T59=W59</f>
        <v>0</v>
      </c>
      <c r="Y59" s="5" t="s">
        <v>5</v>
      </c>
      <c r="Z59" s="20">
        <v>2</v>
      </c>
      <c r="AA59" s="5" t="s">
        <v>13</v>
      </c>
      <c r="AB59" s="5" t="s">
        <v>7</v>
      </c>
      <c r="AC59" s="5" t="s">
        <v>7</v>
      </c>
      <c r="AD59" s="7" t="s">
        <v>29</v>
      </c>
      <c r="AE59" s="7" t="s">
        <v>0</v>
      </c>
      <c r="AF59" s="8">
        <v>0</v>
      </c>
      <c r="AG59" s="8"/>
      <c r="AH59" s="7" t="s">
        <v>9</v>
      </c>
    </row>
    <row r="60" spans="1:34" ht="15.75" x14ac:dyDescent="0.3">
      <c r="A60" s="23" t="s">
        <v>744</v>
      </c>
      <c r="B60" s="27" t="str">
        <f>REPLACE(REPLACE(A60,3,0,"-"),6,0,"-")</f>
        <v>XH-18-57</v>
      </c>
      <c r="C60" s="25" t="str">
        <f>REPLACE(REPLACE(A60,1,1,""),2,4,"")</f>
        <v>H</v>
      </c>
      <c r="D60" s="6" t="str">
        <f>(REPLACE(A60,3,4,""))</f>
        <v>XH</v>
      </c>
      <c r="E60" s="5" t="str">
        <f>IFERROR(VALUE(LEFT($B60,2)),"")</f>
        <v/>
      </c>
      <c r="F60" s="5">
        <f>IFERROR(VALUE(MID($B60,4,2)),"")</f>
        <v>18</v>
      </c>
      <c r="G60" s="5">
        <f>IFERROR(VALUE(RIGHT($B60,2)),"")</f>
        <v>57</v>
      </c>
      <c r="H60" s="5">
        <v>1</v>
      </c>
      <c r="I60" s="7" t="s">
        <v>11</v>
      </c>
      <c r="J60" s="7" t="s">
        <v>3</v>
      </c>
      <c r="K60" s="7" t="s">
        <v>745</v>
      </c>
      <c r="L60" s="5">
        <f>COUNTIF(K$2:K$526,K60)</f>
        <v>1</v>
      </c>
      <c r="M60" s="8">
        <v>19940603</v>
      </c>
      <c r="N60" s="19">
        <f ca="1">ROUND(((TODAY())-(DATEVALUE(REPLACE(REPLACE(M60,5,0,"-"),8,0,"-"))))/365,0)</f>
        <v>26</v>
      </c>
      <c r="O60" s="20"/>
      <c r="P60" s="20">
        <v>1</v>
      </c>
      <c r="Q60" s="20">
        <v>350</v>
      </c>
      <c r="R60" s="20"/>
      <c r="S60" s="20"/>
      <c r="T60" s="8">
        <v>19320630</v>
      </c>
      <c r="U60" s="20">
        <f ca="1">ROUND(((TODAY())-(DATEVALUE(REPLACE(REPLACE(T60,5,0,"-"),8,0,"-"))))/365,0)</f>
        <v>88</v>
      </c>
      <c r="V60" s="20">
        <f ca="1">COUNTIF(U$2:U$526,U60)</f>
        <v>6</v>
      </c>
      <c r="W60" s="8">
        <v>19750305</v>
      </c>
      <c r="X60" s="8" t="b">
        <f>T60=W60</f>
        <v>0</v>
      </c>
      <c r="Y60" s="5" t="s">
        <v>5</v>
      </c>
      <c r="Z60" s="20">
        <v>2</v>
      </c>
      <c r="AA60" s="5" t="s">
        <v>13</v>
      </c>
      <c r="AB60" s="5" t="s">
        <v>7</v>
      </c>
      <c r="AC60" s="5" t="s">
        <v>7</v>
      </c>
      <c r="AD60" s="7" t="s">
        <v>746</v>
      </c>
      <c r="AE60" s="7" t="s">
        <v>0</v>
      </c>
      <c r="AF60" s="8">
        <v>0</v>
      </c>
      <c r="AG60" s="8"/>
      <c r="AH60" s="7" t="s">
        <v>9</v>
      </c>
    </row>
    <row r="61" spans="1:34" ht="15.75" x14ac:dyDescent="0.3">
      <c r="A61" s="23" t="s">
        <v>812</v>
      </c>
      <c r="B61" s="27" t="str">
        <f>REPLACE(REPLACE(A61,3,0,"-"),6,0,"-")</f>
        <v>SH-65-08</v>
      </c>
      <c r="C61" s="25" t="str">
        <f>REPLACE(REPLACE(A61,1,1,""),2,4,"")</f>
        <v>H</v>
      </c>
      <c r="D61" s="6" t="str">
        <f>(REPLACE(A61,3,4,""))</f>
        <v>SH</v>
      </c>
      <c r="E61" s="5" t="str">
        <f>IFERROR(VALUE(LEFT($B61,2)),"")</f>
        <v/>
      </c>
      <c r="F61" s="5">
        <f>IFERROR(VALUE(MID($B61,4,2)),"")</f>
        <v>65</v>
      </c>
      <c r="G61" s="5">
        <f>IFERROR(VALUE(RIGHT($B61,2)),"")</f>
        <v>8</v>
      </c>
      <c r="H61" s="5">
        <v>1</v>
      </c>
      <c r="I61" s="7" t="s">
        <v>135</v>
      </c>
      <c r="J61" s="7" t="s">
        <v>3</v>
      </c>
      <c r="K61" s="7" t="s">
        <v>83</v>
      </c>
      <c r="L61" s="5">
        <f>COUNTIF(K$2:K$526,K61)</f>
        <v>6</v>
      </c>
      <c r="M61" s="8">
        <v>20060320</v>
      </c>
      <c r="N61" s="19">
        <f ca="1">ROUND(((TODAY())-(DATEVALUE(REPLACE(REPLACE(M61,5,0,"-"),8,0,"-"))))/365,0)</f>
        <v>15</v>
      </c>
      <c r="O61" s="20">
        <v>4</v>
      </c>
      <c r="P61" s="20">
        <v>1</v>
      </c>
      <c r="Q61" s="20">
        <v>557</v>
      </c>
      <c r="R61" s="20"/>
      <c r="S61" s="20"/>
      <c r="T61" s="8">
        <v>19320630</v>
      </c>
      <c r="U61" s="20">
        <f ca="1">ROUND(((TODAY())-(DATEVALUE(REPLACE(REPLACE(T61,5,0,"-"),8,0,"-"))))/365,0)</f>
        <v>88</v>
      </c>
      <c r="V61" s="20">
        <f ca="1">COUNTIF(U$2:U$526,U61)</f>
        <v>6</v>
      </c>
      <c r="W61" s="8">
        <v>19560417</v>
      </c>
      <c r="X61" s="8" t="b">
        <f>T61=W61</f>
        <v>0</v>
      </c>
      <c r="Y61" s="5" t="s">
        <v>5</v>
      </c>
      <c r="Z61" s="20">
        <v>3</v>
      </c>
      <c r="AA61" s="5" t="s">
        <v>136</v>
      </c>
      <c r="AB61" s="5" t="s">
        <v>7</v>
      </c>
      <c r="AC61" s="5" t="s">
        <v>7</v>
      </c>
      <c r="AD61" s="7" t="s">
        <v>29</v>
      </c>
      <c r="AE61" s="7" t="s">
        <v>0</v>
      </c>
      <c r="AF61" s="8">
        <v>0</v>
      </c>
      <c r="AG61" s="8"/>
      <c r="AH61" s="7" t="s">
        <v>9</v>
      </c>
    </row>
    <row r="62" spans="1:34" ht="15.75" x14ac:dyDescent="0.3">
      <c r="A62" s="23" t="s">
        <v>824</v>
      </c>
      <c r="B62" s="27" t="str">
        <f>REPLACE(REPLACE(A62,3,0,"-"),6,0,"-")</f>
        <v>ZF-85-94</v>
      </c>
      <c r="C62" s="25" t="str">
        <f>REPLACE(REPLACE(A62,1,1,""),2,4,"")</f>
        <v>F</v>
      </c>
      <c r="D62" s="6" t="str">
        <f>(REPLACE(A62,3,4,""))</f>
        <v>ZF</v>
      </c>
      <c r="E62" s="5" t="str">
        <f>IFERROR(VALUE(LEFT($B62,2)),"")</f>
        <v/>
      </c>
      <c r="F62" s="5">
        <f>IFERROR(VALUE(MID($B62,4,2)),"")</f>
        <v>85</v>
      </c>
      <c r="G62" s="5">
        <f>IFERROR(VALUE(RIGHT($B62,2)),"")</f>
        <v>94</v>
      </c>
      <c r="H62" s="5" t="s">
        <v>860</v>
      </c>
      <c r="I62" s="7" t="s">
        <v>11</v>
      </c>
      <c r="J62" s="7" t="s">
        <v>3</v>
      </c>
      <c r="K62" s="7" t="s">
        <v>825</v>
      </c>
      <c r="L62" s="5">
        <f>COUNTIF(K$2:K$526,K62)</f>
        <v>1</v>
      </c>
      <c r="M62" s="8">
        <v>20150422</v>
      </c>
      <c r="N62" s="19">
        <f ca="1">ROUND(((TODAY())-(DATEVALUE(REPLACE(REPLACE(M62,5,0,"-"),8,0,"-"))))/365,0)</f>
        <v>5</v>
      </c>
      <c r="O62" s="20">
        <v>2</v>
      </c>
      <c r="P62" s="20">
        <v>1</v>
      </c>
      <c r="Q62" s="20">
        <v>497</v>
      </c>
      <c r="R62" s="20">
        <v>170</v>
      </c>
      <c r="S62" s="20">
        <v>180</v>
      </c>
      <c r="T62" s="8">
        <v>19321231</v>
      </c>
      <c r="U62" s="20">
        <f ca="1">ROUND(((TODAY())-(DATEVALUE(REPLACE(REPLACE(T62,5,0,"-"),8,0,"-"))))/365,0)</f>
        <v>88</v>
      </c>
      <c r="V62" s="20">
        <f ca="1">COUNTIF(U$2:U$526,U62)</f>
        <v>6</v>
      </c>
      <c r="W62" s="8">
        <v>20150422</v>
      </c>
      <c r="X62" s="8" t="b">
        <f>T62=W62</f>
        <v>0</v>
      </c>
      <c r="Y62" s="5" t="s">
        <v>5</v>
      </c>
      <c r="Z62" s="20">
        <v>2</v>
      </c>
      <c r="AA62" s="5" t="s">
        <v>13</v>
      </c>
      <c r="AB62" s="5" t="s">
        <v>7</v>
      </c>
      <c r="AC62" s="5" t="s">
        <v>7</v>
      </c>
      <c r="AD62" s="7" t="s">
        <v>29</v>
      </c>
      <c r="AE62" s="7" t="s">
        <v>0</v>
      </c>
      <c r="AF62" s="8">
        <v>0.09</v>
      </c>
      <c r="AG62" s="8">
        <v>141</v>
      </c>
      <c r="AH62" s="7" t="s">
        <v>9</v>
      </c>
    </row>
    <row r="63" spans="1:34" ht="15.75" x14ac:dyDescent="0.3">
      <c r="A63" s="23" t="s">
        <v>109</v>
      </c>
      <c r="B63" s="27" t="str">
        <f>REPLACE(REPLACE(A63,3,0,"-"),6,0,"-")</f>
        <v>NM-11-06</v>
      </c>
      <c r="C63" s="25" t="str">
        <f>REPLACE(REPLACE(A63,1,1,""),2,4,"")</f>
        <v>M</v>
      </c>
      <c r="D63" s="6" t="str">
        <f>(REPLACE(A63,3,4,""))</f>
        <v>NM</v>
      </c>
      <c r="E63" s="5" t="str">
        <f>IFERROR(VALUE(LEFT($B63,2)),"")</f>
        <v/>
      </c>
      <c r="F63" s="5">
        <f>IFERROR(VALUE(MID($B63,4,2)),"")</f>
        <v>11</v>
      </c>
      <c r="G63" s="5">
        <f>IFERROR(VALUE(RIGHT($B63,2)),"")</f>
        <v>6</v>
      </c>
      <c r="H63" s="5" t="s">
        <v>860</v>
      </c>
      <c r="I63" s="7" t="s">
        <v>11</v>
      </c>
      <c r="J63" s="7" t="s">
        <v>3</v>
      </c>
      <c r="K63" s="7" t="s">
        <v>110</v>
      </c>
      <c r="L63" s="5">
        <f>COUNTIF(K$2:K$526,K63)</f>
        <v>1</v>
      </c>
      <c r="M63" s="8">
        <v>20191008</v>
      </c>
      <c r="N63" s="19">
        <f ca="1">ROUND(((TODAY())-(DATEVALUE(REPLACE(REPLACE(M63,5,0,"-"),8,0,"-"))))/365,0)</f>
        <v>1</v>
      </c>
      <c r="O63" s="20">
        <v>2</v>
      </c>
      <c r="P63" s="20">
        <v>4</v>
      </c>
      <c r="Q63" s="20">
        <v>498</v>
      </c>
      <c r="R63" s="20">
        <v>193</v>
      </c>
      <c r="S63" s="20">
        <v>200</v>
      </c>
      <c r="T63" s="8">
        <v>19330630</v>
      </c>
      <c r="U63" s="20">
        <f ca="1">ROUND(((TODAY())-(DATEVALUE(REPLACE(REPLACE(T63,5,0,"-"),8,0,"-"))))/365,0)</f>
        <v>87</v>
      </c>
      <c r="V63" s="20">
        <f ca="1">COUNTIF(U$2:U$526,U63)</f>
        <v>6</v>
      </c>
      <c r="W63" s="8">
        <v>20191008</v>
      </c>
      <c r="X63" s="8" t="b">
        <f>T63=W63</f>
        <v>0</v>
      </c>
      <c r="Y63" s="5" t="s">
        <v>9</v>
      </c>
      <c r="Z63" s="20">
        <v>2</v>
      </c>
      <c r="AA63" s="5" t="s">
        <v>13</v>
      </c>
      <c r="AB63" s="5" t="s">
        <v>7</v>
      </c>
      <c r="AC63" s="5" t="s">
        <v>7</v>
      </c>
      <c r="AD63" s="7" t="s">
        <v>111</v>
      </c>
      <c r="AE63" s="7" t="s">
        <v>112</v>
      </c>
      <c r="AF63" s="8">
        <v>0.15</v>
      </c>
      <c r="AG63" s="8">
        <v>142</v>
      </c>
      <c r="AH63" s="7" t="s">
        <v>5</v>
      </c>
    </row>
    <row r="64" spans="1:34" ht="15.75" x14ac:dyDescent="0.3">
      <c r="A64" s="23" t="s">
        <v>215</v>
      </c>
      <c r="B64" s="27" t="str">
        <f>REPLACE(REPLACE(A64,3,0,"-"),6,0,"-")</f>
        <v>NE-30-71</v>
      </c>
      <c r="C64" s="25" t="str">
        <f>REPLACE(REPLACE(A64,1,1,""),2,4,"")</f>
        <v>E</v>
      </c>
      <c r="D64" s="6" t="str">
        <f>(REPLACE(A64,3,4,""))</f>
        <v>NE</v>
      </c>
      <c r="E64" s="5" t="str">
        <f>IFERROR(VALUE(LEFT($B64,2)),"")</f>
        <v/>
      </c>
      <c r="F64" s="5">
        <f>IFERROR(VALUE(MID($B64,4,2)),"")</f>
        <v>30</v>
      </c>
      <c r="G64" s="5">
        <f>IFERROR(VALUE(RIGHT($B64,2)),"")</f>
        <v>71</v>
      </c>
      <c r="H64" s="5">
        <v>1</v>
      </c>
      <c r="I64" s="7" t="s">
        <v>11</v>
      </c>
      <c r="J64" s="7" t="s">
        <v>3</v>
      </c>
      <c r="K64" s="7" t="s">
        <v>216</v>
      </c>
      <c r="L64" s="5">
        <f>COUNTIF(K$2:K$526,K64)</f>
        <v>2</v>
      </c>
      <c r="M64" s="8">
        <v>19840728</v>
      </c>
      <c r="N64" s="19">
        <f ca="1">ROUND(((TODAY())-(DATEVALUE(REPLACE(REPLACE(M64,5,0,"-"),8,0,"-"))))/365,0)</f>
        <v>36</v>
      </c>
      <c r="O64" s="20">
        <v>1</v>
      </c>
      <c r="P64" s="20">
        <v>1</v>
      </c>
      <c r="Q64" s="20">
        <v>499</v>
      </c>
      <c r="R64" s="20">
        <v>173</v>
      </c>
      <c r="S64" s="20">
        <v>180</v>
      </c>
      <c r="T64" s="8">
        <v>19330630</v>
      </c>
      <c r="U64" s="20">
        <f ca="1">ROUND(((TODAY())-(DATEVALUE(REPLACE(REPLACE(T64,5,0,"-"),8,0,"-"))))/365,0)</f>
        <v>87</v>
      </c>
      <c r="V64" s="20">
        <f ca="1">COUNTIF(U$2:U$526,U64)</f>
        <v>6</v>
      </c>
      <c r="W64" s="8">
        <v>19520611</v>
      </c>
      <c r="X64" s="8" t="b">
        <f>T64=W64</f>
        <v>0</v>
      </c>
      <c r="Y64" s="5" t="s">
        <v>5</v>
      </c>
      <c r="Z64" s="20">
        <v>2</v>
      </c>
      <c r="AA64" s="5" t="s">
        <v>13</v>
      </c>
      <c r="AB64" s="5" t="s">
        <v>7</v>
      </c>
      <c r="AC64" s="5" t="s">
        <v>7</v>
      </c>
      <c r="AD64" s="7" t="s">
        <v>77</v>
      </c>
      <c r="AE64" s="7" t="s">
        <v>0</v>
      </c>
      <c r="AF64" s="8">
        <v>0.11</v>
      </c>
      <c r="AG64" s="8">
        <v>145</v>
      </c>
      <c r="AH64" s="7" t="s">
        <v>9</v>
      </c>
    </row>
    <row r="65" spans="1:34" ht="15.75" x14ac:dyDescent="0.3">
      <c r="A65" s="23" t="s">
        <v>230</v>
      </c>
      <c r="B65" s="27" t="str">
        <f>REPLACE(REPLACE(A65,3,0,"-"),6,0,"-")</f>
        <v>ZU-73-56</v>
      </c>
      <c r="C65" s="25" t="str">
        <f>REPLACE(REPLACE(A65,1,1,""),2,4,"")</f>
        <v>U</v>
      </c>
      <c r="D65" s="6" t="str">
        <f>(REPLACE(A65,3,4,""))</f>
        <v>ZU</v>
      </c>
      <c r="E65" s="5" t="str">
        <f>IFERROR(VALUE(LEFT($B65,2)),"")</f>
        <v/>
      </c>
      <c r="F65" s="5">
        <f>IFERROR(VALUE(MID($B65,4,2)),"")</f>
        <v>73</v>
      </c>
      <c r="G65" s="5">
        <f>IFERROR(VALUE(RIGHT($B65,2)),"")</f>
        <v>56</v>
      </c>
      <c r="H65" s="5">
        <v>1</v>
      </c>
      <c r="I65" s="7" t="s">
        <v>11</v>
      </c>
      <c r="J65" s="7" t="s">
        <v>3</v>
      </c>
      <c r="K65" s="7" t="s">
        <v>0</v>
      </c>
      <c r="L65" s="5">
        <f>COUNTIF(K$2:K$526,K65)</f>
        <v>37</v>
      </c>
      <c r="M65" s="8">
        <v>19971013</v>
      </c>
      <c r="N65" s="19">
        <f ca="1">ROUND(((TODAY())-(DATEVALUE(REPLACE(REPLACE(M65,5,0,"-"),8,0,"-"))))/365,0)</f>
        <v>23</v>
      </c>
      <c r="O65" s="20"/>
      <c r="P65" s="20">
        <v>1</v>
      </c>
      <c r="Q65" s="20">
        <v>350</v>
      </c>
      <c r="R65" s="20"/>
      <c r="S65" s="20"/>
      <c r="T65" s="8">
        <v>19330630</v>
      </c>
      <c r="U65" s="20">
        <f ca="1">ROUND(((TODAY())-(DATEVALUE(REPLACE(REPLACE(T65,5,0,"-"),8,0,"-"))))/365,0)</f>
        <v>87</v>
      </c>
      <c r="V65" s="20">
        <f ca="1">COUNTIF(U$2:U$526,U65)</f>
        <v>6</v>
      </c>
      <c r="W65" s="8">
        <v>19790821</v>
      </c>
      <c r="X65" s="8" t="b">
        <f>T65=W65</f>
        <v>0</v>
      </c>
      <c r="Y65" s="5" t="s">
        <v>5</v>
      </c>
      <c r="Z65" s="20">
        <v>2</v>
      </c>
      <c r="AA65" s="5" t="s">
        <v>13</v>
      </c>
      <c r="AB65" s="5" t="s">
        <v>7</v>
      </c>
      <c r="AC65" s="5" t="s">
        <v>7</v>
      </c>
      <c r="AD65" s="7" t="s">
        <v>231</v>
      </c>
      <c r="AE65" s="7" t="s">
        <v>0</v>
      </c>
      <c r="AF65" s="8">
        <v>0</v>
      </c>
      <c r="AG65" s="8"/>
      <c r="AH65" s="7" t="s">
        <v>9</v>
      </c>
    </row>
    <row r="66" spans="1:34" ht="15.75" x14ac:dyDescent="0.3">
      <c r="A66" s="23" t="s">
        <v>301</v>
      </c>
      <c r="B66" s="27" t="str">
        <f>REPLACE(REPLACE(A66,3,0,"-"),6,0,"-")</f>
        <v>SH-45-51</v>
      </c>
      <c r="C66" s="25" t="str">
        <f>REPLACE(REPLACE(A66,1,1,""),2,4,"")</f>
        <v>H</v>
      </c>
      <c r="D66" s="6" t="str">
        <f>(REPLACE(A66,3,4,""))</f>
        <v>SH</v>
      </c>
      <c r="E66" s="5" t="str">
        <f>IFERROR(VALUE(LEFT($B66,2)),"")</f>
        <v/>
      </c>
      <c r="F66" s="5">
        <f>IFERROR(VALUE(MID($B66,4,2)),"")</f>
        <v>45</v>
      </c>
      <c r="G66" s="5">
        <f>IFERROR(VALUE(RIGHT($B66,2)),"")</f>
        <v>51</v>
      </c>
      <c r="H66" s="5">
        <v>1</v>
      </c>
      <c r="I66" s="7" t="s">
        <v>11</v>
      </c>
      <c r="J66" s="7" t="s">
        <v>3</v>
      </c>
      <c r="K66" s="7" t="s">
        <v>0</v>
      </c>
      <c r="L66" s="5">
        <f>COUNTIF(K$2:K$526,K66)</f>
        <v>37</v>
      </c>
      <c r="M66" s="8">
        <v>20000628</v>
      </c>
      <c r="N66" s="19">
        <f ca="1">ROUND(((TODAY())-(DATEVALUE(REPLACE(REPLACE(M66,5,0,"-"),8,0,"-"))))/365,0)</f>
        <v>20</v>
      </c>
      <c r="O66" s="20"/>
      <c r="P66" s="20">
        <v>1</v>
      </c>
      <c r="Q66" s="20">
        <v>500</v>
      </c>
      <c r="R66" s="20"/>
      <c r="S66" s="20"/>
      <c r="T66" s="8">
        <v>19330630</v>
      </c>
      <c r="U66" s="20">
        <f ca="1">ROUND(((TODAY())-(DATEVALUE(REPLACE(REPLACE(T66,5,0,"-"),8,0,"-"))))/365,0)</f>
        <v>87</v>
      </c>
      <c r="V66" s="20">
        <f ca="1">COUNTIF(U$2:U$526,U66)</f>
        <v>6</v>
      </c>
      <c r="W66" s="8">
        <v>19560409</v>
      </c>
      <c r="X66" s="8" t="b">
        <f>T66=W66</f>
        <v>0</v>
      </c>
      <c r="Y66" s="5" t="s">
        <v>5</v>
      </c>
      <c r="Z66" s="20">
        <v>2</v>
      </c>
      <c r="AA66" s="5" t="s">
        <v>13</v>
      </c>
      <c r="AB66" s="5" t="s">
        <v>7</v>
      </c>
      <c r="AC66" s="5" t="s">
        <v>7</v>
      </c>
      <c r="AD66" s="7" t="s">
        <v>180</v>
      </c>
      <c r="AE66" s="7" t="s">
        <v>0</v>
      </c>
      <c r="AF66" s="8">
        <v>0</v>
      </c>
      <c r="AG66" s="8"/>
      <c r="AH66" s="7" t="s">
        <v>9</v>
      </c>
    </row>
    <row r="67" spans="1:34" ht="15.75" x14ac:dyDescent="0.3">
      <c r="A67" s="23" t="s">
        <v>387</v>
      </c>
      <c r="B67" s="27" t="str">
        <f>REPLACE(REPLACE(A67,3,0,"-"),6,0,"-")</f>
        <v>SE-72-23</v>
      </c>
      <c r="C67" s="25" t="str">
        <f>REPLACE(REPLACE(A67,1,1,""),2,4,"")</f>
        <v>E</v>
      </c>
      <c r="D67" s="6" t="str">
        <f>(REPLACE(A67,3,4,""))</f>
        <v>SE</v>
      </c>
      <c r="E67" s="5" t="str">
        <f>IFERROR(VALUE(LEFT($B67,2)),"")</f>
        <v/>
      </c>
      <c r="F67" s="5">
        <f>IFERROR(VALUE(MID($B67,4,2)),"")</f>
        <v>72</v>
      </c>
      <c r="G67" s="5">
        <f>IFERROR(VALUE(RIGHT($B67,2)),"")</f>
        <v>23</v>
      </c>
      <c r="H67" s="5">
        <v>1</v>
      </c>
      <c r="I67" s="7" t="s">
        <v>11</v>
      </c>
      <c r="J67" s="7" t="s">
        <v>3</v>
      </c>
      <c r="K67" s="7" t="s">
        <v>388</v>
      </c>
      <c r="L67" s="5">
        <f>COUNTIF(K$2:K$526,K67)</f>
        <v>2</v>
      </c>
      <c r="M67" s="8">
        <v>20000517</v>
      </c>
      <c r="N67" s="19">
        <f ca="1">ROUND(((TODAY())-(DATEVALUE(REPLACE(REPLACE(M67,5,0,"-"),8,0,"-"))))/365,0)</f>
        <v>20</v>
      </c>
      <c r="O67" s="20"/>
      <c r="P67" s="20">
        <v>1</v>
      </c>
      <c r="Q67" s="20">
        <v>350</v>
      </c>
      <c r="R67" s="20"/>
      <c r="S67" s="20"/>
      <c r="T67" s="8">
        <v>19330630</v>
      </c>
      <c r="U67" s="20">
        <f ca="1">ROUND(((TODAY())-(DATEVALUE(REPLACE(REPLACE(T67,5,0,"-"),8,0,"-"))))/365,0)</f>
        <v>87</v>
      </c>
      <c r="V67" s="20">
        <f ca="1">COUNTIF(U$2:U$526,U67)</f>
        <v>6</v>
      </c>
      <c r="W67" s="8">
        <v>19560305</v>
      </c>
      <c r="X67" s="8" t="b">
        <f>T67=W67</f>
        <v>0</v>
      </c>
      <c r="Y67" s="5" t="s">
        <v>5</v>
      </c>
      <c r="Z67" s="20">
        <v>2</v>
      </c>
      <c r="AA67" s="5" t="s">
        <v>13</v>
      </c>
      <c r="AB67" s="5" t="s">
        <v>7</v>
      </c>
      <c r="AC67" s="5" t="s">
        <v>7</v>
      </c>
      <c r="AD67" s="7" t="s">
        <v>389</v>
      </c>
      <c r="AE67" s="7" t="s">
        <v>0</v>
      </c>
      <c r="AF67" s="8">
        <v>0</v>
      </c>
      <c r="AG67" s="8">
        <v>138</v>
      </c>
      <c r="AH67" s="7" t="s">
        <v>9</v>
      </c>
    </row>
    <row r="68" spans="1:34" ht="15.75" x14ac:dyDescent="0.3">
      <c r="A68" s="23" t="s">
        <v>549</v>
      </c>
      <c r="B68" s="27" t="str">
        <f>REPLACE(REPLACE(A68,3,0,"-"),6,0,"-")</f>
        <v>ZF-36-97</v>
      </c>
      <c r="C68" s="25" t="str">
        <f>REPLACE(REPLACE(A68,1,1,""),2,4,"")</f>
        <v>F</v>
      </c>
      <c r="D68" s="6" t="str">
        <f>(REPLACE(A68,3,4,""))</f>
        <v>ZF</v>
      </c>
      <c r="E68" s="5" t="str">
        <f>IFERROR(VALUE(LEFT($B68,2)),"")</f>
        <v/>
      </c>
      <c r="F68" s="5">
        <f>IFERROR(VALUE(MID($B68,4,2)),"")</f>
        <v>36</v>
      </c>
      <c r="G68" s="5">
        <f>IFERROR(VALUE(RIGHT($B68,2)),"")</f>
        <v>97</v>
      </c>
      <c r="H68" s="5" t="s">
        <v>860</v>
      </c>
      <c r="I68" s="7" t="s">
        <v>11</v>
      </c>
      <c r="J68" s="7" t="s">
        <v>3</v>
      </c>
      <c r="K68" s="7" t="s">
        <v>550</v>
      </c>
      <c r="L68" s="5">
        <f>COUNTIF(K$2:K$526,K68)</f>
        <v>1</v>
      </c>
      <c r="M68" s="8">
        <v>20130209</v>
      </c>
      <c r="N68" s="19">
        <f ca="1">ROUND(((TODAY())-(DATEVALUE(REPLACE(REPLACE(M68,5,0,"-"),8,0,"-"))))/365,0)</f>
        <v>8</v>
      </c>
      <c r="O68" s="20"/>
      <c r="P68" s="20">
        <v>1</v>
      </c>
      <c r="Q68" s="20">
        <v>350</v>
      </c>
      <c r="R68" s="20">
        <v>150</v>
      </c>
      <c r="S68" s="20">
        <v>157</v>
      </c>
      <c r="T68" s="8">
        <v>19330630</v>
      </c>
      <c r="U68" s="20">
        <f ca="1">ROUND(((TODAY())-(DATEVALUE(REPLACE(REPLACE(T68,5,0,"-"),8,0,"-"))))/365,0)</f>
        <v>87</v>
      </c>
      <c r="V68" s="20">
        <f ca="1">COUNTIF(U$2:U$526,U68)</f>
        <v>6</v>
      </c>
      <c r="W68" s="8">
        <v>20070316</v>
      </c>
      <c r="X68" s="8" t="b">
        <f>T68=W68</f>
        <v>0</v>
      </c>
      <c r="Y68" s="5" t="s">
        <v>5</v>
      </c>
      <c r="Z68" s="20">
        <v>2</v>
      </c>
      <c r="AA68" s="5" t="s">
        <v>13</v>
      </c>
      <c r="AB68" s="5" t="s">
        <v>7</v>
      </c>
      <c r="AC68" s="5" t="s">
        <v>7</v>
      </c>
      <c r="AD68" s="7" t="s">
        <v>29</v>
      </c>
      <c r="AE68" s="7" t="s">
        <v>0</v>
      </c>
      <c r="AF68" s="8">
        <v>0.08</v>
      </c>
      <c r="AG68" s="8">
        <v>143</v>
      </c>
      <c r="AH68" s="7" t="s">
        <v>9</v>
      </c>
    </row>
    <row r="69" spans="1:34" ht="15.75" x14ac:dyDescent="0.3">
      <c r="A69" s="23" t="s">
        <v>40</v>
      </c>
      <c r="B69" s="27" t="str">
        <f>REPLACE(REPLACE(A69,3,0,"-"),6,0,"-")</f>
        <v>RE-73-46</v>
      </c>
      <c r="C69" s="25" t="str">
        <f>REPLACE(REPLACE(A69,1,1,""),2,4,"")</f>
        <v>E</v>
      </c>
      <c r="D69" s="6" t="str">
        <f>(REPLACE(A69,3,4,""))</f>
        <v>RE</v>
      </c>
      <c r="E69" s="5" t="str">
        <f>IFERROR(VALUE(LEFT($B69,2)),"")</f>
        <v/>
      </c>
      <c r="F69" s="5">
        <f>IFERROR(VALUE(MID($B69,4,2)),"")</f>
        <v>73</v>
      </c>
      <c r="G69" s="5">
        <f>IFERROR(VALUE(RIGHT($B69,2)),"")</f>
        <v>46</v>
      </c>
      <c r="H69" s="5">
        <v>1</v>
      </c>
      <c r="I69" s="7" t="s">
        <v>11</v>
      </c>
      <c r="J69" s="7" t="s">
        <v>3</v>
      </c>
      <c r="K69" s="7" t="s">
        <v>0</v>
      </c>
      <c r="L69" s="5">
        <f>COUNTIF(K$2:K$526,K69)</f>
        <v>37</v>
      </c>
      <c r="M69" s="8">
        <v>20000905</v>
      </c>
      <c r="N69" s="19">
        <f ca="1">ROUND(((TODAY())-(DATEVALUE(REPLACE(REPLACE(M69,5,0,"-"),8,0,"-"))))/365,0)</f>
        <v>20</v>
      </c>
      <c r="O69" s="20"/>
      <c r="P69" s="20">
        <v>1</v>
      </c>
      <c r="Q69" s="20">
        <v>500</v>
      </c>
      <c r="R69" s="20"/>
      <c r="S69" s="20"/>
      <c r="T69" s="8">
        <v>19340630</v>
      </c>
      <c r="U69" s="20">
        <f ca="1">ROUND(((TODAY())-(DATEVALUE(REPLACE(REPLACE(T69,5,0,"-"),8,0,"-"))))/365,0)</f>
        <v>86</v>
      </c>
      <c r="V69" s="20">
        <f ca="1">COUNTIF(U$2:U$526,U69)</f>
        <v>8</v>
      </c>
      <c r="W69" s="8">
        <v>19550302</v>
      </c>
      <c r="X69" s="8" t="b">
        <f>T69=W69</f>
        <v>0</v>
      </c>
      <c r="Y69" s="5" t="s">
        <v>5</v>
      </c>
      <c r="Z69" s="20">
        <v>2</v>
      </c>
      <c r="AA69" s="5" t="s">
        <v>13</v>
      </c>
      <c r="AB69" s="5" t="s">
        <v>7</v>
      </c>
      <c r="AC69" s="5" t="s">
        <v>7</v>
      </c>
      <c r="AD69" s="7" t="s">
        <v>41</v>
      </c>
      <c r="AE69" s="7" t="s">
        <v>0</v>
      </c>
      <c r="AF69" s="8">
        <v>0</v>
      </c>
      <c r="AG69" s="8"/>
      <c r="AH69" s="7" t="s">
        <v>9</v>
      </c>
    </row>
    <row r="70" spans="1:34" ht="15.75" x14ac:dyDescent="0.3">
      <c r="A70" s="23" t="s">
        <v>125</v>
      </c>
      <c r="B70" s="27" t="str">
        <f>REPLACE(REPLACE(A70,3,0,"-"),6,0,"-")</f>
        <v>ZF-67-98</v>
      </c>
      <c r="C70" s="25" t="str">
        <f>REPLACE(REPLACE(A70,1,1,""),2,4,"")</f>
        <v>F</v>
      </c>
      <c r="D70" s="6" t="str">
        <f>(REPLACE(A70,3,4,""))</f>
        <v>ZF</v>
      </c>
      <c r="E70" s="5" t="str">
        <f>IFERROR(VALUE(LEFT($B70,2)),"")</f>
        <v/>
      </c>
      <c r="F70" s="5">
        <f>IFERROR(VALUE(MID($B70,4,2)),"")</f>
        <v>67</v>
      </c>
      <c r="G70" s="5">
        <f>IFERROR(VALUE(RIGHT($B70,2)),"")</f>
        <v>98</v>
      </c>
      <c r="H70" s="5" t="s">
        <v>860</v>
      </c>
      <c r="I70" s="7" t="s">
        <v>11</v>
      </c>
      <c r="J70" s="7" t="s">
        <v>3</v>
      </c>
      <c r="K70" s="7" t="s">
        <v>126</v>
      </c>
      <c r="L70" s="5">
        <f>COUNTIF(K$2:K$526,K70)</f>
        <v>3</v>
      </c>
      <c r="M70" s="8">
        <v>20120109</v>
      </c>
      <c r="N70" s="19">
        <f ca="1">ROUND(((TODAY())-(DATEVALUE(REPLACE(REPLACE(M70,5,0,"-"),8,0,"-"))))/365,0)</f>
        <v>9</v>
      </c>
      <c r="O70" s="20">
        <v>1</v>
      </c>
      <c r="P70" s="20">
        <v>4</v>
      </c>
      <c r="Q70" s="20">
        <v>597</v>
      </c>
      <c r="R70" s="20">
        <v>180</v>
      </c>
      <c r="S70" s="20">
        <v>190</v>
      </c>
      <c r="T70" s="8">
        <v>19340630</v>
      </c>
      <c r="U70" s="20">
        <f ca="1">ROUND(((TODAY())-(DATEVALUE(REPLACE(REPLACE(T70,5,0,"-"),8,0,"-"))))/365,0)</f>
        <v>86</v>
      </c>
      <c r="V70" s="20">
        <f ca="1">COUNTIF(U$2:U$526,U70)</f>
        <v>8</v>
      </c>
      <c r="W70" s="8">
        <v>20120109</v>
      </c>
      <c r="X70" s="8" t="b">
        <f>T70=W70</f>
        <v>0</v>
      </c>
      <c r="Y70" s="5" t="s">
        <v>5</v>
      </c>
      <c r="Z70" s="20">
        <v>2</v>
      </c>
      <c r="AA70" s="5" t="s">
        <v>13</v>
      </c>
      <c r="AB70" s="5" t="s">
        <v>7</v>
      </c>
      <c r="AC70" s="5" t="s">
        <v>7</v>
      </c>
      <c r="AD70" s="7" t="s">
        <v>127</v>
      </c>
      <c r="AE70" s="7" t="s">
        <v>0</v>
      </c>
      <c r="AF70" s="8">
        <v>0.06</v>
      </c>
      <c r="AG70" s="8">
        <v>142</v>
      </c>
      <c r="AH70" s="7" t="s">
        <v>9</v>
      </c>
    </row>
    <row r="71" spans="1:34" ht="15.75" x14ac:dyDescent="0.3">
      <c r="A71" s="23" t="s">
        <v>333</v>
      </c>
      <c r="B71" s="27" t="str">
        <f>REPLACE(REPLACE(A71,3,0,"-"),6,0,"-")</f>
        <v>ZM-88-39</v>
      </c>
      <c r="C71" s="25" t="str">
        <f>REPLACE(REPLACE(A71,1,1,""),2,4,"")</f>
        <v>M</v>
      </c>
      <c r="D71" s="6" t="str">
        <f>(REPLACE(A71,3,4,""))</f>
        <v>ZM</v>
      </c>
      <c r="E71" s="5" t="str">
        <f>IFERROR(VALUE(LEFT($B71,2)),"")</f>
        <v/>
      </c>
      <c r="F71" s="5">
        <f>IFERROR(VALUE(MID($B71,4,2)),"")</f>
        <v>88</v>
      </c>
      <c r="G71" s="5">
        <f>IFERROR(VALUE(RIGHT($B71,2)),"")</f>
        <v>39</v>
      </c>
      <c r="H71" s="5" t="s">
        <v>860</v>
      </c>
      <c r="I71" s="7" t="s">
        <v>11</v>
      </c>
      <c r="J71" s="7" t="s">
        <v>3</v>
      </c>
      <c r="K71" s="7" t="s">
        <v>334</v>
      </c>
      <c r="L71" s="5">
        <f>COUNTIF(K$2:K$526,K71)</f>
        <v>1</v>
      </c>
      <c r="M71" s="8">
        <v>20190116</v>
      </c>
      <c r="N71" s="19">
        <f ca="1">ROUND(((TODAY())-(DATEVALUE(REPLACE(REPLACE(M71,5,0,"-"),8,0,"-"))))/365,0)</f>
        <v>2</v>
      </c>
      <c r="O71" s="20"/>
      <c r="P71" s="20">
        <v>1</v>
      </c>
      <c r="Q71" s="20">
        <v>350</v>
      </c>
      <c r="R71" s="20"/>
      <c r="S71" s="20"/>
      <c r="T71" s="8">
        <v>19340630</v>
      </c>
      <c r="U71" s="20">
        <f ca="1">ROUND(((TODAY())-(DATEVALUE(REPLACE(REPLACE(T71,5,0,"-"),8,0,"-"))))/365,0)</f>
        <v>86</v>
      </c>
      <c r="V71" s="20">
        <f ca="1">COUNTIF(U$2:U$526,U71)</f>
        <v>8</v>
      </c>
      <c r="W71" s="8">
        <v>19981124</v>
      </c>
      <c r="X71" s="8" t="b">
        <f>T71=W71</f>
        <v>0</v>
      </c>
      <c r="Y71" s="5" t="s">
        <v>5</v>
      </c>
      <c r="Z71" s="20">
        <v>2</v>
      </c>
      <c r="AA71" s="5" t="s">
        <v>13</v>
      </c>
      <c r="AB71" s="5" t="s">
        <v>7</v>
      </c>
      <c r="AC71" s="5" t="s">
        <v>7</v>
      </c>
      <c r="AD71" s="7" t="s">
        <v>164</v>
      </c>
      <c r="AE71" s="7" t="s">
        <v>0</v>
      </c>
      <c r="AF71" s="8">
        <v>0</v>
      </c>
      <c r="AG71" s="8"/>
      <c r="AH71" s="7" t="s">
        <v>9</v>
      </c>
    </row>
    <row r="72" spans="1:34" ht="15.75" x14ac:dyDescent="0.3">
      <c r="A72" s="23" t="s">
        <v>563</v>
      </c>
      <c r="B72" s="27" t="str">
        <f>REPLACE(REPLACE(A72,3,0,"-"),6,0,"-")</f>
        <v>ZM-06-11</v>
      </c>
      <c r="C72" s="25" t="str">
        <f>REPLACE(REPLACE(A72,1,1,""),2,4,"")</f>
        <v>M</v>
      </c>
      <c r="D72" s="6" t="str">
        <f>(REPLACE(A72,3,4,""))</f>
        <v>ZM</v>
      </c>
      <c r="E72" s="5" t="str">
        <f>IFERROR(VALUE(LEFT($B72,2)),"")</f>
        <v/>
      </c>
      <c r="F72" s="5">
        <f>IFERROR(VALUE(MID($B72,4,2)),"")</f>
        <v>6</v>
      </c>
      <c r="G72" s="5">
        <f>IFERROR(VALUE(RIGHT($B72,2)),"")</f>
        <v>11</v>
      </c>
      <c r="H72" s="5" t="s">
        <v>860</v>
      </c>
      <c r="I72" s="7" t="s">
        <v>11</v>
      </c>
      <c r="J72" s="7" t="s">
        <v>3</v>
      </c>
      <c r="K72" s="7" t="s">
        <v>564</v>
      </c>
      <c r="L72" s="5">
        <f>COUNTIF(K$2:K$526,K72)</f>
        <v>1</v>
      </c>
      <c r="M72" s="8">
        <v>20040601</v>
      </c>
      <c r="N72" s="19">
        <f ca="1">ROUND(((TODAY())-(DATEVALUE(REPLACE(REPLACE(M72,5,0,"-"),8,0,"-"))))/365,0)</f>
        <v>16</v>
      </c>
      <c r="O72" s="20"/>
      <c r="P72" s="20">
        <v>1</v>
      </c>
      <c r="Q72" s="20">
        <v>350</v>
      </c>
      <c r="R72" s="20"/>
      <c r="S72" s="20"/>
      <c r="T72" s="8">
        <v>19340630</v>
      </c>
      <c r="U72" s="20">
        <f ca="1">ROUND(((TODAY())-(DATEVALUE(REPLACE(REPLACE(T72,5,0,"-"),8,0,"-"))))/365,0)</f>
        <v>86</v>
      </c>
      <c r="V72" s="20">
        <f ca="1">COUNTIF(U$2:U$526,U72)</f>
        <v>8</v>
      </c>
      <c r="W72" s="8">
        <v>19900202</v>
      </c>
      <c r="X72" s="8" t="b">
        <f>T72=W72</f>
        <v>0</v>
      </c>
      <c r="Y72" s="5" t="s">
        <v>5</v>
      </c>
      <c r="Z72" s="20">
        <v>2</v>
      </c>
      <c r="AA72" s="5" t="s">
        <v>13</v>
      </c>
      <c r="AB72" s="5" t="s">
        <v>7</v>
      </c>
      <c r="AC72" s="5" t="s">
        <v>7</v>
      </c>
      <c r="AD72" s="7" t="s">
        <v>188</v>
      </c>
      <c r="AE72" s="7" t="s">
        <v>0</v>
      </c>
      <c r="AF72" s="8">
        <v>0</v>
      </c>
      <c r="AG72" s="8"/>
      <c r="AH72" s="7" t="s">
        <v>9</v>
      </c>
    </row>
    <row r="73" spans="1:34" ht="15.75" x14ac:dyDescent="0.3">
      <c r="A73" s="23" t="s">
        <v>585</v>
      </c>
      <c r="B73" s="27" t="str">
        <f>REPLACE(REPLACE(A73,3,0,"-"),6,0,"-")</f>
        <v>ZM-85-31</v>
      </c>
      <c r="C73" s="25" t="str">
        <f>REPLACE(REPLACE(A73,1,1,""),2,4,"")</f>
        <v>M</v>
      </c>
      <c r="D73" s="6" t="str">
        <f>(REPLACE(A73,3,4,""))</f>
        <v>ZM</v>
      </c>
      <c r="E73" s="5" t="str">
        <f>IFERROR(VALUE(LEFT($B73,2)),"")</f>
        <v/>
      </c>
      <c r="F73" s="5">
        <f>IFERROR(VALUE(MID($B73,4,2)),"")</f>
        <v>85</v>
      </c>
      <c r="G73" s="5">
        <f>IFERROR(VALUE(RIGHT($B73,2)),"")</f>
        <v>31</v>
      </c>
      <c r="H73" s="5" t="s">
        <v>860</v>
      </c>
      <c r="I73" s="7" t="s">
        <v>135</v>
      </c>
      <c r="J73" s="7" t="s">
        <v>3</v>
      </c>
      <c r="K73" s="7" t="s">
        <v>67</v>
      </c>
      <c r="L73" s="5">
        <f>COUNTIF(K$2:K$526,K73)</f>
        <v>2</v>
      </c>
      <c r="M73" s="8">
        <v>20110617</v>
      </c>
      <c r="N73" s="19">
        <f ca="1">ROUND(((TODAY())-(DATEVALUE(REPLACE(REPLACE(M73,5,0,"-"),8,0,"-"))))/365,0)</f>
        <v>9</v>
      </c>
      <c r="O73" s="20">
        <v>3</v>
      </c>
      <c r="P73" s="20">
        <v>4</v>
      </c>
      <c r="Q73" s="20">
        <v>597</v>
      </c>
      <c r="R73" s="20">
        <v>185</v>
      </c>
      <c r="S73" s="20">
        <v>192</v>
      </c>
      <c r="T73" s="8">
        <v>19340630</v>
      </c>
      <c r="U73" s="20">
        <f ca="1">ROUND(((TODAY())-(DATEVALUE(REPLACE(REPLACE(T73,5,0,"-"),8,0,"-"))))/365,0)</f>
        <v>86</v>
      </c>
      <c r="V73" s="20">
        <f ca="1">COUNTIF(U$2:U$526,U73)</f>
        <v>8</v>
      </c>
      <c r="W73" s="8">
        <v>19980612</v>
      </c>
      <c r="X73" s="8" t="b">
        <f>T73=W73</f>
        <v>0</v>
      </c>
      <c r="Y73" s="5" t="s">
        <v>5</v>
      </c>
      <c r="Z73" s="20">
        <v>3</v>
      </c>
      <c r="AA73" s="5" t="s">
        <v>136</v>
      </c>
      <c r="AB73" s="5" t="s">
        <v>7</v>
      </c>
      <c r="AC73" s="5" t="s">
        <v>7</v>
      </c>
      <c r="AD73" s="7" t="s">
        <v>41</v>
      </c>
      <c r="AE73" s="7" t="s">
        <v>0</v>
      </c>
      <c r="AF73" s="8">
        <v>0</v>
      </c>
      <c r="AG73" s="8"/>
      <c r="AH73" s="7" t="s">
        <v>9</v>
      </c>
    </row>
    <row r="74" spans="1:34" ht="15.75" x14ac:dyDescent="0.3">
      <c r="A74" s="23" t="s">
        <v>773</v>
      </c>
      <c r="B74" s="27" t="str">
        <f>REPLACE(REPLACE(A74,3,0,"-"),6,0,"-")</f>
        <v>ZF-75-18</v>
      </c>
      <c r="C74" s="25" t="str">
        <f>REPLACE(REPLACE(A74,1,1,""),2,4,"")</f>
        <v>F</v>
      </c>
      <c r="D74" s="6" t="str">
        <f>(REPLACE(A74,3,4,""))</f>
        <v>ZF</v>
      </c>
      <c r="E74" s="5" t="str">
        <f>IFERROR(VALUE(LEFT($B74,2)),"")</f>
        <v/>
      </c>
      <c r="F74" s="5">
        <f>IFERROR(VALUE(MID($B74,4,2)),"")</f>
        <v>75</v>
      </c>
      <c r="G74" s="5">
        <f>IFERROR(VALUE(RIGHT($B74,2)),"")</f>
        <v>18</v>
      </c>
      <c r="H74" s="5" t="s">
        <v>860</v>
      </c>
      <c r="I74" s="7" t="s">
        <v>11</v>
      </c>
      <c r="J74" s="7" t="s">
        <v>3</v>
      </c>
      <c r="K74" s="7" t="s">
        <v>38</v>
      </c>
      <c r="L74" s="5">
        <f>COUNTIF(K$2:K$526,K74)</f>
        <v>29</v>
      </c>
      <c r="M74" s="8">
        <v>20130125</v>
      </c>
      <c r="N74" s="19">
        <f ca="1">ROUND(((TODAY())-(DATEVALUE(REPLACE(REPLACE(M74,5,0,"-"),8,0,"-"))))/365,0)</f>
        <v>8</v>
      </c>
      <c r="O74" s="20">
        <v>2</v>
      </c>
      <c r="P74" s="20">
        <v>2</v>
      </c>
      <c r="Q74" s="20">
        <v>497</v>
      </c>
      <c r="R74" s="20">
        <v>170</v>
      </c>
      <c r="S74" s="20">
        <v>180</v>
      </c>
      <c r="T74" s="8">
        <v>19340630</v>
      </c>
      <c r="U74" s="20">
        <f ca="1">ROUND(((TODAY())-(DATEVALUE(REPLACE(REPLACE(T74,5,0,"-"),8,0,"-"))))/365,0)</f>
        <v>86</v>
      </c>
      <c r="V74" s="20">
        <f ca="1">COUNTIF(U$2:U$526,U74)</f>
        <v>8</v>
      </c>
      <c r="W74" s="8">
        <v>20130125</v>
      </c>
      <c r="X74" s="8" t="b">
        <f>T74=W74</f>
        <v>0</v>
      </c>
      <c r="Y74" s="5" t="s">
        <v>5</v>
      </c>
      <c r="Z74" s="20">
        <v>2</v>
      </c>
      <c r="AA74" s="5" t="s">
        <v>13</v>
      </c>
      <c r="AB74" s="5" t="s">
        <v>7</v>
      </c>
      <c r="AC74" s="5" t="s">
        <v>7</v>
      </c>
      <c r="AD74" s="7" t="s">
        <v>270</v>
      </c>
      <c r="AE74" s="7" t="s">
        <v>0</v>
      </c>
      <c r="AF74" s="8">
        <v>0.09</v>
      </c>
      <c r="AG74" s="8">
        <v>140</v>
      </c>
      <c r="AH74" s="7" t="s">
        <v>9</v>
      </c>
    </row>
    <row r="75" spans="1:34" ht="15.75" x14ac:dyDescent="0.3">
      <c r="A75" s="23" t="s">
        <v>836</v>
      </c>
      <c r="B75" s="27" t="str">
        <f>REPLACE(REPLACE(A75,3,0,"-"),6,0,"-")</f>
        <v>ZM-68-66</v>
      </c>
      <c r="C75" s="25" t="str">
        <f>REPLACE(REPLACE(A75,1,1,""),2,4,"")</f>
        <v>M</v>
      </c>
      <c r="D75" s="6" t="str">
        <f>(REPLACE(A75,3,4,""))</f>
        <v>ZM</v>
      </c>
      <c r="E75" s="5" t="str">
        <f>IFERROR(VALUE(LEFT($B75,2)),"")</f>
        <v/>
      </c>
      <c r="F75" s="5">
        <f>IFERROR(VALUE(MID($B75,4,2)),"")</f>
        <v>68</v>
      </c>
      <c r="G75" s="5">
        <f>IFERROR(VALUE(RIGHT($B75,2)),"")</f>
        <v>66</v>
      </c>
      <c r="H75" s="5" t="s">
        <v>860</v>
      </c>
      <c r="I75" s="7" t="s">
        <v>11</v>
      </c>
      <c r="J75" s="7" t="s">
        <v>3</v>
      </c>
      <c r="K75" s="7" t="s">
        <v>837</v>
      </c>
      <c r="L75" s="5">
        <f>COUNTIF(K$2:K$526,K75)</f>
        <v>1</v>
      </c>
      <c r="M75" s="8">
        <v>20200709</v>
      </c>
      <c r="N75" s="19">
        <f ca="1">ROUND(((TODAY())-(DATEVALUE(REPLACE(REPLACE(M75,5,0,"-"),8,0,"-"))))/365,0)</f>
        <v>0</v>
      </c>
      <c r="O75" s="20"/>
      <c r="P75" s="20">
        <v>1</v>
      </c>
      <c r="Q75" s="20">
        <v>500</v>
      </c>
      <c r="R75" s="20"/>
      <c r="S75" s="20"/>
      <c r="T75" s="8">
        <v>19340630</v>
      </c>
      <c r="U75" s="20">
        <f ca="1">ROUND(((TODAY())-(DATEVALUE(REPLACE(REPLACE(T75,5,0,"-"),8,0,"-"))))/365,0)</f>
        <v>86</v>
      </c>
      <c r="V75" s="20">
        <f ca="1">COUNTIF(U$2:U$526,U75)</f>
        <v>8</v>
      </c>
      <c r="W75" s="8">
        <v>19960425</v>
      </c>
      <c r="X75" s="8" t="b">
        <f>T75=W75</f>
        <v>0</v>
      </c>
      <c r="Y75" s="5" t="s">
        <v>9</v>
      </c>
      <c r="Z75" s="20">
        <v>2</v>
      </c>
      <c r="AA75" s="5" t="s">
        <v>13</v>
      </c>
      <c r="AB75" s="5" t="s">
        <v>7</v>
      </c>
      <c r="AC75" s="5" t="s">
        <v>7</v>
      </c>
      <c r="AD75" s="7" t="s">
        <v>29</v>
      </c>
      <c r="AE75" s="7" t="s">
        <v>0</v>
      </c>
      <c r="AF75" s="8">
        <v>0</v>
      </c>
      <c r="AG75" s="8"/>
      <c r="AH75" s="7" t="s">
        <v>9</v>
      </c>
    </row>
    <row r="76" spans="1:34" ht="15.75" x14ac:dyDescent="0.3">
      <c r="A76" s="23" t="s">
        <v>266</v>
      </c>
      <c r="B76" s="27" t="str">
        <f>REPLACE(REPLACE(A76,3,0,"-"),6,0,"-")</f>
        <v>ZF-63-90</v>
      </c>
      <c r="C76" s="25" t="str">
        <f>REPLACE(REPLACE(A76,1,1,""),2,4,"")</f>
        <v>F</v>
      </c>
      <c r="D76" s="6" t="str">
        <f>(REPLACE(A76,3,4,""))</f>
        <v>ZF</v>
      </c>
      <c r="E76" s="5" t="str">
        <f>IFERROR(VALUE(LEFT($B76,2)),"")</f>
        <v/>
      </c>
      <c r="F76" s="5">
        <f>IFERROR(VALUE(MID($B76,4,2)),"")</f>
        <v>63</v>
      </c>
      <c r="G76" s="5">
        <f>IFERROR(VALUE(RIGHT($B76,2)),"")</f>
        <v>90</v>
      </c>
      <c r="H76" s="5" t="s">
        <v>860</v>
      </c>
      <c r="I76" s="7" t="s">
        <v>11</v>
      </c>
      <c r="J76" s="7" t="s">
        <v>3</v>
      </c>
      <c r="K76" s="7" t="s">
        <v>267</v>
      </c>
      <c r="L76" s="5">
        <f>COUNTIF(K$2:K$526,K76)</f>
        <v>1</v>
      </c>
      <c r="M76" s="8">
        <v>20110525</v>
      </c>
      <c r="N76" s="19">
        <f ca="1">ROUND(((TODAY())-(DATEVALUE(REPLACE(REPLACE(M76,5,0,"-"),8,0,"-"))))/365,0)</f>
        <v>9</v>
      </c>
      <c r="O76" s="20">
        <v>2</v>
      </c>
      <c r="P76" s="20">
        <v>1</v>
      </c>
      <c r="Q76" s="20">
        <v>600</v>
      </c>
      <c r="R76" s="20">
        <v>155</v>
      </c>
      <c r="S76" s="20">
        <v>160</v>
      </c>
      <c r="T76" s="8">
        <v>19340904</v>
      </c>
      <c r="U76" s="20">
        <f ca="1">ROUND(((TODAY())-(DATEVALUE(REPLACE(REPLACE(T76,5,0,"-"),8,0,"-"))))/365,0)</f>
        <v>86</v>
      </c>
      <c r="V76" s="20">
        <f ca="1">COUNTIF(U$2:U$526,U76)</f>
        <v>8</v>
      </c>
      <c r="W76" s="8">
        <v>20110525</v>
      </c>
      <c r="X76" s="8" t="b">
        <f>T76=W76</f>
        <v>0</v>
      </c>
      <c r="Y76" s="5" t="s">
        <v>5</v>
      </c>
      <c r="Z76" s="20">
        <v>2</v>
      </c>
      <c r="AA76" s="5" t="s">
        <v>13</v>
      </c>
      <c r="AB76" s="5" t="s">
        <v>7</v>
      </c>
      <c r="AC76" s="5" t="s">
        <v>7</v>
      </c>
      <c r="AD76" s="7" t="s">
        <v>77</v>
      </c>
      <c r="AE76" s="7" t="s">
        <v>0</v>
      </c>
      <c r="AF76" s="8">
        <v>0.09</v>
      </c>
      <c r="AG76" s="8">
        <v>140</v>
      </c>
      <c r="AH76" s="7" t="s">
        <v>9</v>
      </c>
    </row>
    <row r="77" spans="1:34" ht="15.75" x14ac:dyDescent="0.3">
      <c r="A77" s="23" t="s">
        <v>257</v>
      </c>
      <c r="B77" s="27" t="str">
        <f>REPLACE(REPLACE(A77,3,0,"-"),6,0,"-")</f>
        <v>NM-10-23</v>
      </c>
      <c r="C77" s="25" t="str">
        <f>REPLACE(REPLACE(A77,1,1,""),2,4,"")</f>
        <v>M</v>
      </c>
      <c r="D77" s="6" t="str">
        <f>(REPLACE(A77,3,4,""))</f>
        <v>NM</v>
      </c>
      <c r="E77" s="5" t="str">
        <f>IFERROR(VALUE(LEFT($B77,2)),"")</f>
        <v/>
      </c>
      <c r="F77" s="5">
        <f>IFERROR(VALUE(MID($B77,4,2)),"")</f>
        <v>10</v>
      </c>
      <c r="G77" s="5">
        <f>IFERROR(VALUE(RIGHT($B77,2)),"")</f>
        <v>23</v>
      </c>
      <c r="H77" s="5" t="s">
        <v>860</v>
      </c>
      <c r="I77" s="7" t="s">
        <v>11</v>
      </c>
      <c r="J77" s="7" t="s">
        <v>3</v>
      </c>
      <c r="K77" s="7" t="s">
        <v>54</v>
      </c>
      <c r="L77" s="5">
        <f>COUNTIF(K$2:K$526,K77)</f>
        <v>3</v>
      </c>
      <c r="M77" s="8">
        <v>20190809</v>
      </c>
      <c r="N77" s="19">
        <f ca="1">ROUND(((TODAY())-(DATEVALUE(REPLACE(REPLACE(M77,5,0,"-"),8,0,"-"))))/365,0)</f>
        <v>1</v>
      </c>
      <c r="O77" s="20">
        <v>1</v>
      </c>
      <c r="P77" s="20">
        <v>4</v>
      </c>
      <c r="Q77" s="20">
        <v>600</v>
      </c>
      <c r="R77" s="20">
        <v>180</v>
      </c>
      <c r="S77" s="20">
        <v>187</v>
      </c>
      <c r="T77" s="8">
        <v>19350630</v>
      </c>
      <c r="U77" s="20">
        <f ca="1">ROUND(((TODAY())-(DATEVALUE(REPLACE(REPLACE(T77,5,0,"-"),8,0,"-"))))/365,0)</f>
        <v>85</v>
      </c>
      <c r="V77" s="20">
        <f ca="1">COUNTIF(U$2:U$526,U77)</f>
        <v>9</v>
      </c>
      <c r="W77" s="8">
        <v>20190809</v>
      </c>
      <c r="X77" s="8" t="b">
        <f>T77=W77</f>
        <v>0</v>
      </c>
      <c r="Y77" s="5" t="s">
        <v>5</v>
      </c>
      <c r="Z77" s="20">
        <v>2</v>
      </c>
      <c r="AA77" s="5" t="s">
        <v>13</v>
      </c>
      <c r="AB77" s="5" t="s">
        <v>7</v>
      </c>
      <c r="AC77" s="5" t="s">
        <v>7</v>
      </c>
      <c r="AD77" s="7" t="s">
        <v>137</v>
      </c>
      <c r="AE77" s="7" t="s">
        <v>0</v>
      </c>
      <c r="AF77" s="8">
        <v>0.09</v>
      </c>
      <c r="AG77" s="8">
        <v>143</v>
      </c>
      <c r="AH77" s="7" t="s">
        <v>9</v>
      </c>
    </row>
    <row r="78" spans="1:34" ht="15.75" x14ac:dyDescent="0.3">
      <c r="A78" s="23" t="s">
        <v>318</v>
      </c>
      <c r="B78" s="27" t="str">
        <f>REPLACE(REPLACE(A78,3,0,"-"),6,0,"-")</f>
        <v>ZM-06-71</v>
      </c>
      <c r="C78" s="25" t="str">
        <f>REPLACE(REPLACE(A78,1,1,""),2,4,"")</f>
        <v>M</v>
      </c>
      <c r="D78" s="6" t="str">
        <f>(REPLACE(A78,3,4,""))</f>
        <v>ZM</v>
      </c>
      <c r="E78" s="5" t="str">
        <f>IFERROR(VALUE(LEFT($B78,2)),"")</f>
        <v/>
      </c>
      <c r="F78" s="5">
        <f>IFERROR(VALUE(MID($B78,4,2)),"")</f>
        <v>6</v>
      </c>
      <c r="G78" s="5">
        <f>IFERROR(VALUE(RIGHT($B78,2)),"")</f>
        <v>71</v>
      </c>
      <c r="H78" s="5" t="s">
        <v>860</v>
      </c>
      <c r="I78" s="7" t="s">
        <v>11</v>
      </c>
      <c r="J78" s="7" t="s">
        <v>3</v>
      </c>
      <c r="K78" s="7" t="s">
        <v>126</v>
      </c>
      <c r="L78" s="5">
        <f>COUNTIF(K$2:K$526,K78)</f>
        <v>3</v>
      </c>
      <c r="M78" s="8">
        <v>19900423</v>
      </c>
      <c r="N78" s="19">
        <f ca="1">ROUND(((TODAY())-(DATEVALUE(REPLACE(REPLACE(M78,5,0,"-"),8,0,"-"))))/365,0)</f>
        <v>30</v>
      </c>
      <c r="O78" s="20"/>
      <c r="P78" s="20">
        <v>4</v>
      </c>
      <c r="Q78" s="20">
        <v>600</v>
      </c>
      <c r="R78" s="20"/>
      <c r="S78" s="20"/>
      <c r="T78" s="8">
        <v>19350630</v>
      </c>
      <c r="U78" s="20">
        <f ca="1">ROUND(((TODAY())-(DATEVALUE(REPLACE(REPLACE(T78,5,0,"-"),8,0,"-"))))/365,0)</f>
        <v>85</v>
      </c>
      <c r="V78" s="20">
        <f ca="1">COUNTIF(U$2:U$526,U78)</f>
        <v>9</v>
      </c>
      <c r="W78" s="8">
        <v>19900423</v>
      </c>
      <c r="X78" s="8" t="b">
        <f>T78=W78</f>
        <v>0</v>
      </c>
      <c r="Y78" s="5" t="s">
        <v>5</v>
      </c>
      <c r="Z78" s="20">
        <v>2</v>
      </c>
      <c r="AA78" s="5" t="s">
        <v>13</v>
      </c>
      <c r="AB78" s="5" t="s">
        <v>7</v>
      </c>
      <c r="AC78" s="5" t="s">
        <v>7</v>
      </c>
      <c r="AD78" s="7" t="s">
        <v>196</v>
      </c>
      <c r="AE78" s="7" t="s">
        <v>0</v>
      </c>
      <c r="AF78" s="8">
        <v>0</v>
      </c>
      <c r="AG78" s="8"/>
      <c r="AH78" s="7" t="s">
        <v>9</v>
      </c>
    </row>
    <row r="79" spans="1:34" ht="15.75" x14ac:dyDescent="0.3">
      <c r="A79" s="23" t="s">
        <v>367</v>
      </c>
      <c r="B79" s="27" t="str">
        <f>REPLACE(REPLACE(A79,3,0,"-"),6,0,"-")</f>
        <v>ZM-07-72</v>
      </c>
      <c r="C79" s="25" t="str">
        <f>REPLACE(REPLACE(A79,1,1,""),2,4,"")</f>
        <v>M</v>
      </c>
      <c r="D79" s="6" t="str">
        <f>(REPLACE(A79,3,4,""))</f>
        <v>ZM</v>
      </c>
      <c r="E79" s="5" t="str">
        <f>IFERROR(VALUE(LEFT($B79,2)),"")</f>
        <v/>
      </c>
      <c r="F79" s="5">
        <f>IFERROR(VALUE(MID($B79,4,2)),"")</f>
        <v>7</v>
      </c>
      <c r="G79" s="5">
        <f>IFERROR(VALUE(RIGHT($B79,2)),"")</f>
        <v>72</v>
      </c>
      <c r="H79" s="5" t="s">
        <v>860</v>
      </c>
      <c r="I79" s="7" t="s">
        <v>11</v>
      </c>
      <c r="J79" s="7" t="s">
        <v>3</v>
      </c>
      <c r="K79" s="7" t="s">
        <v>368</v>
      </c>
      <c r="L79" s="5">
        <f>COUNTIF(K$2:K$526,K79)</f>
        <v>1</v>
      </c>
      <c r="M79" s="8">
        <v>20031103</v>
      </c>
      <c r="N79" s="19">
        <f ca="1">ROUND(((TODAY())-(DATEVALUE(REPLACE(REPLACE(M79,5,0,"-"),8,0,"-"))))/365,0)</f>
        <v>17</v>
      </c>
      <c r="O79" s="20"/>
      <c r="P79" s="20">
        <v>1</v>
      </c>
      <c r="Q79" s="20">
        <v>496</v>
      </c>
      <c r="R79" s="20"/>
      <c r="S79" s="20"/>
      <c r="T79" s="8">
        <v>19350630</v>
      </c>
      <c r="U79" s="20">
        <f ca="1">ROUND(((TODAY())-(DATEVALUE(REPLACE(REPLACE(T79,5,0,"-"),8,0,"-"))))/365,0)</f>
        <v>85</v>
      </c>
      <c r="V79" s="20">
        <f ca="1">COUNTIF(U$2:U$526,U79)</f>
        <v>9</v>
      </c>
      <c r="W79" s="8">
        <v>19910522</v>
      </c>
      <c r="X79" s="8" t="b">
        <f>T79=W79</f>
        <v>0</v>
      </c>
      <c r="Y79" s="5" t="s">
        <v>5</v>
      </c>
      <c r="Z79" s="20">
        <v>2</v>
      </c>
      <c r="AA79" s="5" t="s">
        <v>13</v>
      </c>
      <c r="AB79" s="5" t="s">
        <v>7</v>
      </c>
      <c r="AC79" s="5" t="s">
        <v>7</v>
      </c>
      <c r="AD79" s="7" t="s">
        <v>29</v>
      </c>
      <c r="AE79" s="7" t="s">
        <v>0</v>
      </c>
      <c r="AF79" s="8">
        <v>0</v>
      </c>
      <c r="AG79" s="8"/>
      <c r="AH79" s="7" t="s">
        <v>9</v>
      </c>
    </row>
    <row r="80" spans="1:34" ht="15.75" x14ac:dyDescent="0.3">
      <c r="A80" s="23" t="s">
        <v>597</v>
      </c>
      <c r="B80" s="27" t="str">
        <f>REPLACE(REPLACE(A80,3,0,"-"),6,0,"-")</f>
        <v>ZM-54-57</v>
      </c>
      <c r="C80" s="25" t="str">
        <f>REPLACE(REPLACE(A80,1,1,""),2,4,"")</f>
        <v>M</v>
      </c>
      <c r="D80" s="6" t="str">
        <f>(REPLACE(A80,3,4,""))</f>
        <v>ZM</v>
      </c>
      <c r="E80" s="5" t="str">
        <f>IFERROR(VALUE(LEFT($B80,2)),"")</f>
        <v/>
      </c>
      <c r="F80" s="5">
        <f>IFERROR(VALUE(MID($B80,4,2)),"")</f>
        <v>54</v>
      </c>
      <c r="G80" s="5">
        <f>IFERROR(VALUE(RIGHT($B80,2)),"")</f>
        <v>57</v>
      </c>
      <c r="H80" s="5" t="s">
        <v>860</v>
      </c>
      <c r="I80" s="7" t="s">
        <v>11</v>
      </c>
      <c r="J80" s="7" t="s">
        <v>3</v>
      </c>
      <c r="K80" s="7" t="s">
        <v>598</v>
      </c>
      <c r="L80" s="5">
        <f>COUNTIF(K$2:K$526,K80)</f>
        <v>1</v>
      </c>
      <c r="M80" s="8">
        <v>20190712</v>
      </c>
      <c r="N80" s="19">
        <f ca="1">ROUND(((TODAY())-(DATEVALUE(REPLACE(REPLACE(M80,5,0,"-"),8,0,"-"))))/365,0)</f>
        <v>1</v>
      </c>
      <c r="O80" s="20"/>
      <c r="P80" s="20">
        <v>1</v>
      </c>
      <c r="Q80" s="20">
        <v>350</v>
      </c>
      <c r="R80" s="20"/>
      <c r="S80" s="20"/>
      <c r="T80" s="8">
        <v>19350630</v>
      </c>
      <c r="U80" s="20">
        <f ca="1">ROUND(((TODAY())-(DATEVALUE(REPLACE(REPLACE(T80,5,0,"-"),8,0,"-"))))/365,0)</f>
        <v>85</v>
      </c>
      <c r="V80" s="20">
        <f ca="1">COUNTIF(U$2:U$526,U80)</f>
        <v>9</v>
      </c>
      <c r="W80" s="8">
        <v>19941010</v>
      </c>
      <c r="X80" s="8" t="b">
        <f>T80=W80</f>
        <v>0</v>
      </c>
      <c r="Y80" s="5" t="s">
        <v>5</v>
      </c>
      <c r="Z80" s="20">
        <v>2</v>
      </c>
      <c r="AA80" s="5" t="s">
        <v>13</v>
      </c>
      <c r="AB80" s="5" t="s">
        <v>7</v>
      </c>
      <c r="AC80" s="5" t="s">
        <v>7</v>
      </c>
      <c r="AD80" s="7" t="s">
        <v>164</v>
      </c>
      <c r="AE80" s="7" t="s">
        <v>0</v>
      </c>
      <c r="AF80" s="8">
        <v>0</v>
      </c>
      <c r="AG80" s="8"/>
      <c r="AH80" s="7" t="s">
        <v>9</v>
      </c>
    </row>
    <row r="81" spans="1:34" ht="15.75" x14ac:dyDescent="0.3">
      <c r="A81" s="23" t="s">
        <v>702</v>
      </c>
      <c r="B81" s="27" t="str">
        <f>REPLACE(REPLACE(A81,3,0,"-"),6,0,"-")</f>
        <v>PR-15-82</v>
      </c>
      <c r="C81" s="25" t="str">
        <f>REPLACE(REPLACE(A81,1,1,""),2,4,"")</f>
        <v>R</v>
      </c>
      <c r="D81" s="6" t="str">
        <f>(REPLACE(A81,3,4,""))</f>
        <v>PR</v>
      </c>
      <c r="E81" s="5" t="str">
        <f>IFERROR(VALUE(LEFT($B81,2)),"")</f>
        <v/>
      </c>
      <c r="F81" s="5">
        <f>IFERROR(VALUE(MID($B81,4,2)),"")</f>
        <v>15</v>
      </c>
      <c r="G81" s="5">
        <f>IFERROR(VALUE(RIGHT($B81,2)),"")</f>
        <v>82</v>
      </c>
      <c r="H81" s="5">
        <v>1</v>
      </c>
      <c r="I81" s="7" t="s">
        <v>11</v>
      </c>
      <c r="J81" s="7" t="s">
        <v>3</v>
      </c>
      <c r="K81" s="7" t="s">
        <v>187</v>
      </c>
      <c r="L81" s="5">
        <f>COUNTIF(K$2:K$526,K81)</f>
        <v>2</v>
      </c>
      <c r="M81" s="8">
        <v>20170522</v>
      </c>
      <c r="N81" s="19">
        <f ca="1">ROUND(((TODAY())-(DATEVALUE(REPLACE(REPLACE(M81,5,0,"-"),8,0,"-"))))/365,0)</f>
        <v>3</v>
      </c>
      <c r="O81" s="20"/>
      <c r="P81" s="20">
        <v>1</v>
      </c>
      <c r="Q81" s="20">
        <v>350</v>
      </c>
      <c r="R81" s="20"/>
      <c r="S81" s="20"/>
      <c r="T81" s="8">
        <v>19350630</v>
      </c>
      <c r="U81" s="20">
        <f ca="1">ROUND(((TODAY())-(DATEVALUE(REPLACE(REPLACE(T81,5,0,"-"),8,0,"-"))))/365,0)</f>
        <v>85</v>
      </c>
      <c r="V81" s="20">
        <f ca="1">COUNTIF(U$2:U$526,U81)</f>
        <v>9</v>
      </c>
      <c r="W81" s="8">
        <v>19550410</v>
      </c>
      <c r="X81" s="8" t="b">
        <f>T81=W81</f>
        <v>0</v>
      </c>
      <c r="Y81" s="5" t="s">
        <v>5</v>
      </c>
      <c r="Z81" s="20">
        <v>2</v>
      </c>
      <c r="AA81" s="5" t="s">
        <v>13</v>
      </c>
      <c r="AB81" s="5" t="s">
        <v>7</v>
      </c>
      <c r="AC81" s="5" t="s">
        <v>7</v>
      </c>
      <c r="AD81" s="7" t="s">
        <v>164</v>
      </c>
      <c r="AE81" s="7" t="s">
        <v>0</v>
      </c>
      <c r="AF81" s="8">
        <v>0</v>
      </c>
      <c r="AG81" s="8"/>
      <c r="AH81" s="7" t="s">
        <v>9</v>
      </c>
    </row>
    <row r="82" spans="1:34" ht="15.75" x14ac:dyDescent="0.3">
      <c r="A82" s="23" t="s">
        <v>711</v>
      </c>
      <c r="B82" s="27" t="str">
        <f>REPLACE(REPLACE(A82,3,0,"-"),6,0,"-")</f>
        <v>ZM-79-66</v>
      </c>
      <c r="C82" s="25" t="str">
        <f>REPLACE(REPLACE(A82,1,1,""),2,4,"")</f>
        <v>M</v>
      </c>
      <c r="D82" s="6" t="str">
        <f>(REPLACE(A82,3,4,""))</f>
        <v>ZM</v>
      </c>
      <c r="E82" s="5" t="str">
        <f>IFERROR(VALUE(LEFT($B82,2)),"")</f>
        <v/>
      </c>
      <c r="F82" s="5">
        <f>IFERROR(VALUE(MID($B82,4,2)),"")</f>
        <v>79</v>
      </c>
      <c r="G82" s="5">
        <f>IFERROR(VALUE(RIGHT($B82,2)),"")</f>
        <v>66</v>
      </c>
      <c r="H82" s="5" t="s">
        <v>860</v>
      </c>
      <c r="I82" s="7" t="s">
        <v>11</v>
      </c>
      <c r="J82" s="7" t="s">
        <v>3</v>
      </c>
      <c r="K82" s="7" t="s">
        <v>712</v>
      </c>
      <c r="L82" s="5">
        <f>COUNTIF(K$2:K$526,K82)</f>
        <v>1</v>
      </c>
      <c r="M82" s="8">
        <v>20071217</v>
      </c>
      <c r="N82" s="19">
        <f ca="1">ROUND(((TODAY())-(DATEVALUE(REPLACE(REPLACE(M82,5,0,"-"),8,0,"-"))))/365,0)</f>
        <v>13</v>
      </c>
      <c r="O82" s="20"/>
      <c r="P82" s="20">
        <v>4</v>
      </c>
      <c r="Q82" s="20">
        <v>600</v>
      </c>
      <c r="R82" s="20"/>
      <c r="S82" s="20"/>
      <c r="T82" s="8">
        <v>19350630</v>
      </c>
      <c r="U82" s="20">
        <f ca="1">ROUND(((TODAY())-(DATEVALUE(REPLACE(REPLACE(T82,5,0,"-"),8,0,"-"))))/365,0)</f>
        <v>85</v>
      </c>
      <c r="V82" s="20">
        <f ca="1">COUNTIF(U$2:U$526,U82)</f>
        <v>9</v>
      </c>
      <c r="W82" s="8">
        <v>19970701</v>
      </c>
      <c r="X82" s="8" t="b">
        <f>T82=W82</f>
        <v>0</v>
      </c>
      <c r="Y82" s="5" t="s">
        <v>5</v>
      </c>
      <c r="Z82" s="20">
        <v>2</v>
      </c>
      <c r="AA82" s="5" t="s">
        <v>13</v>
      </c>
      <c r="AB82" s="5" t="s">
        <v>7</v>
      </c>
      <c r="AC82" s="5" t="s">
        <v>7</v>
      </c>
      <c r="AD82" s="7" t="s">
        <v>29</v>
      </c>
      <c r="AE82" s="7" t="s">
        <v>0</v>
      </c>
      <c r="AF82" s="8">
        <v>0</v>
      </c>
      <c r="AG82" s="8"/>
      <c r="AH82" s="7" t="s">
        <v>9</v>
      </c>
    </row>
    <row r="83" spans="1:34" ht="15.75" x14ac:dyDescent="0.3">
      <c r="A83" s="23" t="s">
        <v>767</v>
      </c>
      <c r="B83" s="27" t="str">
        <f>REPLACE(REPLACE(A83,3,0,"-"),6,0,"-")</f>
        <v>ZF-38-75</v>
      </c>
      <c r="C83" s="25" t="str">
        <f>REPLACE(REPLACE(A83,1,1,""),2,4,"")</f>
        <v>F</v>
      </c>
      <c r="D83" s="6" t="str">
        <f>(REPLACE(A83,3,4,""))</f>
        <v>ZF</v>
      </c>
      <c r="E83" s="5" t="str">
        <f>IFERROR(VALUE(LEFT($B83,2)),"")</f>
        <v/>
      </c>
      <c r="F83" s="5">
        <f>IFERROR(VALUE(MID($B83,4,2)),"")</f>
        <v>38</v>
      </c>
      <c r="G83" s="5">
        <f>IFERROR(VALUE(RIGHT($B83,2)),"")</f>
        <v>75</v>
      </c>
      <c r="H83" s="5" t="s">
        <v>860</v>
      </c>
      <c r="I83" s="7" t="s">
        <v>11</v>
      </c>
      <c r="J83" s="7" t="s">
        <v>3</v>
      </c>
      <c r="K83" s="7" t="s">
        <v>38</v>
      </c>
      <c r="L83" s="5">
        <f>COUNTIF(K$2:K$526,K83)</f>
        <v>29</v>
      </c>
      <c r="M83" s="8">
        <v>20070606</v>
      </c>
      <c r="N83" s="19">
        <f ca="1">ROUND(((TODAY())-(DATEVALUE(REPLACE(REPLACE(M83,5,0,"-"),8,0,"-"))))/365,0)</f>
        <v>13</v>
      </c>
      <c r="O83" s="20"/>
      <c r="P83" s="20">
        <v>1</v>
      </c>
      <c r="Q83" s="20">
        <v>500</v>
      </c>
      <c r="R83" s="20">
        <v>160</v>
      </c>
      <c r="S83" s="20">
        <v>167</v>
      </c>
      <c r="T83" s="8">
        <v>19350831</v>
      </c>
      <c r="U83" s="20">
        <f ca="1">ROUND(((TODAY())-(DATEVALUE(REPLACE(REPLACE(T83,5,0,"-"),8,0,"-"))))/365,0)</f>
        <v>85</v>
      </c>
      <c r="V83" s="20">
        <f ca="1">COUNTIF(U$2:U$526,U83)</f>
        <v>9</v>
      </c>
      <c r="W83" s="8">
        <v>20070606</v>
      </c>
      <c r="X83" s="8" t="b">
        <f>T83=W83</f>
        <v>0</v>
      </c>
      <c r="Y83" s="5" t="s">
        <v>5</v>
      </c>
      <c r="Z83" s="20">
        <v>2</v>
      </c>
      <c r="AA83" s="5" t="s">
        <v>13</v>
      </c>
      <c r="AB83" s="5" t="s">
        <v>7</v>
      </c>
      <c r="AC83" s="5" t="s">
        <v>7</v>
      </c>
      <c r="AD83" s="7" t="s">
        <v>29</v>
      </c>
      <c r="AE83" s="7" t="s">
        <v>0</v>
      </c>
      <c r="AF83" s="8">
        <v>0.11</v>
      </c>
      <c r="AG83" s="8">
        <v>140</v>
      </c>
      <c r="AH83" s="7" t="s">
        <v>9</v>
      </c>
    </row>
    <row r="84" spans="1:34" ht="15.75" x14ac:dyDescent="0.3">
      <c r="A84" s="23" t="s">
        <v>795</v>
      </c>
      <c r="B84" s="27" t="str">
        <f>REPLACE(REPLACE(A84,3,0,"-"),6,0,"-")</f>
        <v>ZM-47-22</v>
      </c>
      <c r="C84" s="25" t="str">
        <f>REPLACE(REPLACE(A84,1,1,""),2,4,"")</f>
        <v>M</v>
      </c>
      <c r="D84" s="6" t="str">
        <f>(REPLACE(A84,3,4,""))</f>
        <v>ZM</v>
      </c>
      <c r="E84" s="5" t="str">
        <f>IFERROR(VALUE(LEFT($B84,2)),"")</f>
        <v/>
      </c>
      <c r="F84" s="5">
        <f>IFERROR(VALUE(MID($B84,4,2)),"")</f>
        <v>47</v>
      </c>
      <c r="G84" s="5">
        <f>IFERROR(VALUE(RIGHT($B84,2)),"")</f>
        <v>22</v>
      </c>
      <c r="H84" s="5" t="s">
        <v>860</v>
      </c>
      <c r="I84" s="7" t="s">
        <v>135</v>
      </c>
      <c r="J84" s="7" t="s">
        <v>3</v>
      </c>
      <c r="K84" s="7" t="s">
        <v>422</v>
      </c>
      <c r="L84" s="5">
        <f>COUNTIF(K$2:K$526,K84)</f>
        <v>3</v>
      </c>
      <c r="M84" s="8">
        <v>19940412</v>
      </c>
      <c r="N84" s="19">
        <f ca="1">ROUND(((TODAY())-(DATEVALUE(REPLACE(REPLACE(M84,5,0,"-"),8,0,"-"))))/365,0)</f>
        <v>27</v>
      </c>
      <c r="O84" s="20">
        <v>3</v>
      </c>
      <c r="P84" s="20">
        <v>1</v>
      </c>
      <c r="Q84" s="20">
        <v>500</v>
      </c>
      <c r="R84" s="20">
        <v>170</v>
      </c>
      <c r="S84" s="20">
        <v>177</v>
      </c>
      <c r="T84" s="8">
        <v>19360228</v>
      </c>
      <c r="U84" s="20">
        <f ca="1">ROUND(((TODAY())-(DATEVALUE(REPLACE(REPLACE(T84,5,0,"-"),8,0,"-"))))/365,0)</f>
        <v>85</v>
      </c>
      <c r="V84" s="20">
        <f ca="1">COUNTIF(U$2:U$526,U84)</f>
        <v>9</v>
      </c>
      <c r="W84" s="8">
        <v>19940412</v>
      </c>
      <c r="X84" s="8" t="b">
        <f>T84=W84</f>
        <v>0</v>
      </c>
      <c r="Y84" s="5" t="s">
        <v>5</v>
      </c>
      <c r="Z84" s="20">
        <v>3</v>
      </c>
      <c r="AA84" s="5" t="s">
        <v>136</v>
      </c>
      <c r="AB84" s="5" t="s">
        <v>7</v>
      </c>
      <c r="AC84" s="5" t="s">
        <v>7</v>
      </c>
      <c r="AD84" s="7" t="s">
        <v>164</v>
      </c>
      <c r="AE84" s="7" t="s">
        <v>0</v>
      </c>
      <c r="AF84" s="8">
        <v>0</v>
      </c>
      <c r="AG84" s="8"/>
      <c r="AH84" s="7" t="s">
        <v>9</v>
      </c>
    </row>
    <row r="85" spans="1:34" ht="15.75" x14ac:dyDescent="0.3">
      <c r="A85" s="23" t="s">
        <v>807</v>
      </c>
      <c r="B85" s="27" t="str">
        <f>REPLACE(REPLACE(A85,3,0,"-"),6,0,"-")</f>
        <v>ZF-01-71</v>
      </c>
      <c r="C85" s="25" t="str">
        <f>REPLACE(REPLACE(A85,1,1,""),2,4,"")</f>
        <v>F</v>
      </c>
      <c r="D85" s="6" t="str">
        <f>(REPLACE(A85,3,4,""))</f>
        <v>ZF</v>
      </c>
      <c r="E85" s="5" t="str">
        <f>IFERROR(VALUE(LEFT($B85,2)),"")</f>
        <v/>
      </c>
      <c r="F85" s="5">
        <f>IFERROR(VALUE(MID($B85,4,2)),"")</f>
        <v>1</v>
      </c>
      <c r="G85" s="5">
        <f>IFERROR(VALUE(RIGHT($B85,2)),"")</f>
        <v>71</v>
      </c>
      <c r="H85" s="5" t="s">
        <v>860</v>
      </c>
      <c r="I85" s="7" t="s">
        <v>11</v>
      </c>
      <c r="J85" s="7" t="s">
        <v>3</v>
      </c>
      <c r="K85" s="7" t="s">
        <v>229</v>
      </c>
      <c r="L85" s="5">
        <f>COUNTIF(K$2:K$526,K85)</f>
        <v>3</v>
      </c>
      <c r="M85" s="8">
        <v>20010427</v>
      </c>
      <c r="N85" s="19">
        <f ca="1">ROUND(((TODAY())-(DATEVALUE(REPLACE(REPLACE(M85,5,0,"-"),8,0,"-"))))/365,0)</f>
        <v>19</v>
      </c>
      <c r="O85" s="20"/>
      <c r="P85" s="20">
        <v>1</v>
      </c>
      <c r="Q85" s="20">
        <v>500</v>
      </c>
      <c r="R85" s="20">
        <v>160</v>
      </c>
      <c r="S85" s="20">
        <v>167</v>
      </c>
      <c r="T85" s="8">
        <v>19360320</v>
      </c>
      <c r="U85" s="20">
        <f ca="1">ROUND(((TODAY())-(DATEVALUE(REPLACE(REPLACE(T85,5,0,"-"),8,0,"-"))))/365,0)</f>
        <v>85</v>
      </c>
      <c r="V85" s="20">
        <f ca="1">COUNTIF(U$2:U$526,U85)</f>
        <v>9</v>
      </c>
      <c r="W85" s="8">
        <v>20010427</v>
      </c>
      <c r="X85" s="8" t="b">
        <f>T85=W85</f>
        <v>0</v>
      </c>
      <c r="Y85" s="5" t="s">
        <v>5</v>
      </c>
      <c r="Z85" s="20">
        <v>2</v>
      </c>
      <c r="AA85" s="5" t="s">
        <v>13</v>
      </c>
      <c r="AB85" s="5" t="s">
        <v>7</v>
      </c>
      <c r="AC85" s="5" t="s">
        <v>7</v>
      </c>
      <c r="AD85" s="7" t="s">
        <v>29</v>
      </c>
      <c r="AE85" s="7" t="s">
        <v>0</v>
      </c>
      <c r="AF85" s="8">
        <v>0.12</v>
      </c>
      <c r="AG85" s="8">
        <v>147</v>
      </c>
      <c r="AH85" s="7" t="s">
        <v>9</v>
      </c>
    </row>
    <row r="86" spans="1:34" ht="15.75" x14ac:dyDescent="0.3">
      <c r="A86" s="23" t="s">
        <v>66</v>
      </c>
      <c r="B86" s="27" t="str">
        <f>REPLACE(REPLACE(A86,3,0,"-"),6,0,"-")</f>
        <v>ZM-19-71</v>
      </c>
      <c r="C86" s="25" t="str">
        <f>REPLACE(REPLACE(A86,1,1,""),2,4,"")</f>
        <v>M</v>
      </c>
      <c r="D86" s="6" t="str">
        <f>(REPLACE(A86,3,4,""))</f>
        <v>ZM</v>
      </c>
      <c r="E86" s="5" t="str">
        <f>IFERROR(VALUE(LEFT($B86,2)),"")</f>
        <v/>
      </c>
      <c r="F86" s="5">
        <f>IFERROR(VALUE(MID($B86,4,2)),"")</f>
        <v>19</v>
      </c>
      <c r="G86" s="5">
        <f>IFERROR(VALUE(RIGHT($B86,2)),"")</f>
        <v>71</v>
      </c>
      <c r="H86" s="5" t="s">
        <v>860</v>
      </c>
      <c r="I86" s="7" t="s">
        <v>11</v>
      </c>
      <c r="J86" s="7" t="s">
        <v>3</v>
      </c>
      <c r="K86" s="7" t="s">
        <v>67</v>
      </c>
      <c r="L86" s="5">
        <f>COUNTIF(K$2:K$526,K86)</f>
        <v>2</v>
      </c>
      <c r="M86" s="8">
        <v>20190619</v>
      </c>
      <c r="N86" s="19">
        <f ca="1">ROUND(((TODAY())-(DATEVALUE(REPLACE(REPLACE(M86,5,0,"-"),8,0,"-"))))/365,0)</f>
        <v>1</v>
      </c>
      <c r="O86" s="20"/>
      <c r="P86" s="20">
        <v>4</v>
      </c>
      <c r="Q86" s="20">
        <v>600</v>
      </c>
      <c r="R86" s="20"/>
      <c r="S86" s="20"/>
      <c r="T86" s="8">
        <v>19360630</v>
      </c>
      <c r="U86" s="20">
        <f ca="1">ROUND(((TODAY())-(DATEVALUE(REPLACE(REPLACE(T86,5,0,"-"),8,0,"-"))))/365,0)</f>
        <v>84</v>
      </c>
      <c r="V86" s="20">
        <f ca="1">COUNTIF(U$2:U$526,U86)</f>
        <v>12</v>
      </c>
      <c r="W86" s="8">
        <v>20190619</v>
      </c>
      <c r="X86" s="8" t="b">
        <f>T86=W86</f>
        <v>0</v>
      </c>
      <c r="Y86" s="5" t="s">
        <v>9</v>
      </c>
      <c r="Z86" s="20"/>
      <c r="AA86" s="5" t="s">
        <v>13</v>
      </c>
      <c r="AB86" s="5" t="s">
        <v>7</v>
      </c>
      <c r="AC86" s="5" t="s">
        <v>7</v>
      </c>
      <c r="AD86" s="7" t="s">
        <v>68</v>
      </c>
      <c r="AE86" s="7" t="s">
        <v>0</v>
      </c>
      <c r="AF86" s="8">
        <v>0</v>
      </c>
      <c r="AG86" s="8"/>
      <c r="AH86" s="7" t="s">
        <v>5</v>
      </c>
    </row>
    <row r="87" spans="1:34" ht="15.75" x14ac:dyDescent="0.3">
      <c r="A87" s="23" t="s">
        <v>195</v>
      </c>
      <c r="B87" s="27" t="str">
        <f>REPLACE(REPLACE(A87,3,0,"-"),6,0,"-")</f>
        <v>ZM-19-97</v>
      </c>
      <c r="C87" s="25" t="str">
        <f>REPLACE(REPLACE(A87,1,1,""),2,4,"")</f>
        <v>M</v>
      </c>
      <c r="D87" s="6" t="str">
        <f>(REPLACE(A87,3,4,""))</f>
        <v>ZM</v>
      </c>
      <c r="E87" s="5" t="str">
        <f>IFERROR(VALUE(LEFT($B87,2)),"")</f>
        <v/>
      </c>
      <c r="F87" s="5">
        <f>IFERROR(VALUE(MID($B87,4,2)),"")</f>
        <v>19</v>
      </c>
      <c r="G87" s="5">
        <f>IFERROR(VALUE(RIGHT($B87,2)),"")</f>
        <v>97</v>
      </c>
      <c r="H87" s="5" t="s">
        <v>860</v>
      </c>
      <c r="I87" s="7" t="s">
        <v>11</v>
      </c>
      <c r="J87" s="7" t="s">
        <v>3</v>
      </c>
      <c r="K87" s="7" t="s">
        <v>28</v>
      </c>
      <c r="L87" s="5">
        <f>COUNTIF(K$2:K$526,K87)</f>
        <v>9</v>
      </c>
      <c r="M87" s="8">
        <v>20100705</v>
      </c>
      <c r="N87" s="19">
        <f ca="1">ROUND(((TODAY())-(DATEVALUE(REPLACE(REPLACE(M87,5,0,"-"),8,0,"-"))))/365,0)</f>
        <v>10</v>
      </c>
      <c r="O87" s="20"/>
      <c r="P87" s="20">
        <v>1</v>
      </c>
      <c r="Q87" s="20">
        <v>350</v>
      </c>
      <c r="R87" s="20"/>
      <c r="S87" s="20"/>
      <c r="T87" s="8">
        <v>19360630</v>
      </c>
      <c r="U87" s="20">
        <f ca="1">ROUND(((TODAY())-(DATEVALUE(REPLACE(REPLACE(T87,5,0,"-"),8,0,"-"))))/365,0)</f>
        <v>84</v>
      </c>
      <c r="V87" s="20">
        <f ca="1">COUNTIF(U$2:U$526,U87)</f>
        <v>12</v>
      </c>
      <c r="W87" s="8">
        <v>19911205</v>
      </c>
      <c r="X87" s="8" t="b">
        <f>T87=W87</f>
        <v>0</v>
      </c>
      <c r="Y87" s="5" t="s">
        <v>5</v>
      </c>
      <c r="Z87" s="20">
        <v>2</v>
      </c>
      <c r="AA87" s="5" t="s">
        <v>13</v>
      </c>
      <c r="AB87" s="5" t="s">
        <v>7</v>
      </c>
      <c r="AC87" s="5" t="s">
        <v>7</v>
      </c>
      <c r="AD87" s="7" t="s">
        <v>196</v>
      </c>
      <c r="AE87" s="7" t="s">
        <v>0</v>
      </c>
      <c r="AF87" s="8">
        <v>0</v>
      </c>
      <c r="AG87" s="8"/>
      <c r="AH87" s="7" t="s">
        <v>9</v>
      </c>
    </row>
    <row r="88" spans="1:34" ht="15.75" x14ac:dyDescent="0.3">
      <c r="A88" s="23" t="s">
        <v>236</v>
      </c>
      <c r="B88" s="27" t="str">
        <f>REPLACE(REPLACE(A88,3,0,"-"),6,0,"-")</f>
        <v>SR-71-44</v>
      </c>
      <c r="C88" s="25" t="str">
        <f>REPLACE(REPLACE(A88,1,1,""),2,4,"")</f>
        <v>R</v>
      </c>
      <c r="D88" s="6" t="str">
        <f>(REPLACE(A88,3,4,""))</f>
        <v>SR</v>
      </c>
      <c r="E88" s="5" t="str">
        <f>IFERROR(VALUE(LEFT($B88,2)),"")</f>
        <v/>
      </c>
      <c r="F88" s="5">
        <f>IFERROR(VALUE(MID($B88,4,2)),"")</f>
        <v>71</v>
      </c>
      <c r="G88" s="5">
        <f>IFERROR(VALUE(RIGHT($B88,2)),"")</f>
        <v>44</v>
      </c>
      <c r="H88" s="5">
        <v>1</v>
      </c>
      <c r="I88" s="7" t="s">
        <v>11</v>
      </c>
      <c r="J88" s="7" t="s">
        <v>3</v>
      </c>
      <c r="K88" s="7" t="s">
        <v>54</v>
      </c>
      <c r="L88" s="5">
        <f>COUNTIF(K$2:K$526,K88)</f>
        <v>3</v>
      </c>
      <c r="M88" s="8">
        <v>19980729</v>
      </c>
      <c r="N88" s="19">
        <f ca="1">ROUND(((TODAY())-(DATEVALUE(REPLACE(REPLACE(M88,5,0,"-"),8,0,"-"))))/365,0)</f>
        <v>22</v>
      </c>
      <c r="O88" s="20"/>
      <c r="P88" s="20">
        <v>4</v>
      </c>
      <c r="Q88" s="20">
        <v>600</v>
      </c>
      <c r="R88" s="20"/>
      <c r="S88" s="20"/>
      <c r="T88" s="8">
        <v>19360630</v>
      </c>
      <c r="U88" s="20">
        <f ca="1">ROUND(((TODAY())-(DATEVALUE(REPLACE(REPLACE(T88,5,0,"-"),8,0,"-"))))/365,0)</f>
        <v>84</v>
      </c>
      <c r="V88" s="20">
        <f ca="1">COUNTIF(U$2:U$526,U88)</f>
        <v>12</v>
      </c>
      <c r="W88" s="8">
        <v>19560730</v>
      </c>
      <c r="X88" s="8" t="b">
        <f>T88=W88</f>
        <v>0</v>
      </c>
      <c r="Y88" s="5" t="s">
        <v>9</v>
      </c>
      <c r="Z88" s="20">
        <v>2</v>
      </c>
      <c r="AA88" s="5" t="s">
        <v>13</v>
      </c>
      <c r="AB88" s="5" t="s">
        <v>7</v>
      </c>
      <c r="AC88" s="5" t="s">
        <v>7</v>
      </c>
      <c r="AD88" s="7" t="s">
        <v>237</v>
      </c>
      <c r="AE88" s="7" t="s">
        <v>0</v>
      </c>
      <c r="AF88" s="8">
        <v>0</v>
      </c>
      <c r="AG88" s="8"/>
      <c r="AH88" s="7" t="s">
        <v>9</v>
      </c>
    </row>
    <row r="89" spans="1:34" ht="15.75" x14ac:dyDescent="0.3">
      <c r="A89" s="23" t="s">
        <v>352</v>
      </c>
      <c r="B89" s="27" t="str">
        <f>REPLACE(REPLACE(A89,3,0,"-"),6,0,"-")</f>
        <v>NE-27-96</v>
      </c>
      <c r="C89" s="25" t="str">
        <f>REPLACE(REPLACE(A89,1,1,""),2,4,"")</f>
        <v>E</v>
      </c>
      <c r="D89" s="6" t="str">
        <f>(REPLACE(A89,3,4,""))</f>
        <v>NE</v>
      </c>
      <c r="E89" s="5" t="str">
        <f>IFERROR(VALUE(LEFT($B89,2)),"")</f>
        <v/>
      </c>
      <c r="F89" s="5">
        <f>IFERROR(VALUE(MID($B89,4,2)),"")</f>
        <v>27</v>
      </c>
      <c r="G89" s="5">
        <f>IFERROR(VALUE(RIGHT($B89,2)),"")</f>
        <v>96</v>
      </c>
      <c r="H89" s="5">
        <v>1</v>
      </c>
      <c r="I89" s="7" t="s">
        <v>11</v>
      </c>
      <c r="J89" s="7" t="s">
        <v>3</v>
      </c>
      <c r="K89" s="7" t="s">
        <v>43</v>
      </c>
      <c r="L89" s="5">
        <f>COUNTIF(K$2:K$526,K89)</f>
        <v>10</v>
      </c>
      <c r="M89" s="8">
        <v>20160726</v>
      </c>
      <c r="N89" s="19">
        <f ca="1">ROUND(((TODAY())-(DATEVALUE(REPLACE(REPLACE(M89,5,0,"-"),8,0,"-"))))/365,0)</f>
        <v>4</v>
      </c>
      <c r="O89" s="20">
        <v>1</v>
      </c>
      <c r="P89" s="20">
        <v>1</v>
      </c>
      <c r="Q89" s="20">
        <v>550</v>
      </c>
      <c r="R89" s="20">
        <v>162</v>
      </c>
      <c r="S89" s="20">
        <v>169</v>
      </c>
      <c r="T89" s="8">
        <v>19360630</v>
      </c>
      <c r="U89" s="20">
        <f ca="1">ROUND(((TODAY())-(DATEVALUE(REPLACE(REPLACE(T89,5,0,"-"),8,0,"-"))))/365,0)</f>
        <v>84</v>
      </c>
      <c r="V89" s="20">
        <f ca="1">COUNTIF(U$2:U$526,U89)</f>
        <v>12</v>
      </c>
      <c r="W89" s="8">
        <v>19510301</v>
      </c>
      <c r="X89" s="8" t="b">
        <f>T89=W89</f>
        <v>0</v>
      </c>
      <c r="Y89" s="5" t="s">
        <v>5</v>
      </c>
      <c r="Z89" s="20">
        <v>2</v>
      </c>
      <c r="AA89" s="5" t="s">
        <v>13</v>
      </c>
      <c r="AB89" s="5" t="s">
        <v>7</v>
      </c>
      <c r="AC89" s="5" t="s">
        <v>7</v>
      </c>
      <c r="AD89" s="7" t="s">
        <v>77</v>
      </c>
      <c r="AE89" s="7" t="s">
        <v>0</v>
      </c>
      <c r="AF89" s="8">
        <v>0.08</v>
      </c>
      <c r="AG89" s="8">
        <v>140</v>
      </c>
      <c r="AH89" s="7" t="s">
        <v>9</v>
      </c>
    </row>
    <row r="90" spans="1:34" ht="15.75" x14ac:dyDescent="0.3">
      <c r="A90" s="23" t="s">
        <v>468</v>
      </c>
      <c r="B90" s="27" t="str">
        <f>REPLACE(REPLACE(A90,3,0,"-"),6,0,"-")</f>
        <v>ZM-09-42</v>
      </c>
      <c r="C90" s="25" t="str">
        <f>REPLACE(REPLACE(A90,1,1,""),2,4,"")</f>
        <v>M</v>
      </c>
      <c r="D90" s="6" t="str">
        <f>(REPLACE(A90,3,4,""))</f>
        <v>ZM</v>
      </c>
      <c r="E90" s="5" t="str">
        <f>IFERROR(VALUE(LEFT($B90,2)),"")</f>
        <v/>
      </c>
      <c r="F90" s="5">
        <f>IFERROR(VALUE(MID($B90,4,2)),"")</f>
        <v>9</v>
      </c>
      <c r="G90" s="5">
        <f>IFERROR(VALUE(RIGHT($B90,2)),"")</f>
        <v>42</v>
      </c>
      <c r="H90" s="5" t="s">
        <v>860</v>
      </c>
      <c r="I90" s="7" t="s">
        <v>11</v>
      </c>
      <c r="J90" s="7" t="s">
        <v>3</v>
      </c>
      <c r="K90" s="7" t="s">
        <v>28</v>
      </c>
      <c r="L90" s="5">
        <f>COUNTIF(K$2:K$526,K90)</f>
        <v>9</v>
      </c>
      <c r="M90" s="8">
        <v>19900821</v>
      </c>
      <c r="N90" s="19">
        <f ca="1">ROUND(((TODAY())-(DATEVALUE(REPLACE(REPLACE(M90,5,0,"-"),8,0,"-"))))/365,0)</f>
        <v>30</v>
      </c>
      <c r="O90" s="20"/>
      <c r="P90" s="20">
        <v>1</v>
      </c>
      <c r="Q90" s="20">
        <v>349</v>
      </c>
      <c r="R90" s="20"/>
      <c r="S90" s="20"/>
      <c r="T90" s="8">
        <v>19360630</v>
      </c>
      <c r="U90" s="20">
        <f ca="1">ROUND(((TODAY())-(DATEVALUE(REPLACE(REPLACE(T90,5,0,"-"),8,0,"-"))))/365,0)</f>
        <v>84</v>
      </c>
      <c r="V90" s="20">
        <f ca="1">COUNTIF(U$2:U$526,U90)</f>
        <v>12</v>
      </c>
      <c r="W90" s="8">
        <v>19900821</v>
      </c>
      <c r="X90" s="8" t="b">
        <f>T90=W90</f>
        <v>0</v>
      </c>
      <c r="Y90" s="5" t="s">
        <v>5</v>
      </c>
      <c r="Z90" s="20">
        <v>2</v>
      </c>
      <c r="AA90" s="5" t="s">
        <v>13</v>
      </c>
      <c r="AB90" s="5" t="s">
        <v>7</v>
      </c>
      <c r="AC90" s="5" t="s">
        <v>7</v>
      </c>
      <c r="AD90" s="7" t="s">
        <v>41</v>
      </c>
      <c r="AE90" s="7" t="s">
        <v>0</v>
      </c>
      <c r="AF90" s="8">
        <v>0</v>
      </c>
      <c r="AG90" s="8"/>
      <c r="AH90" s="7" t="s">
        <v>9</v>
      </c>
    </row>
    <row r="91" spans="1:34" ht="15.75" x14ac:dyDescent="0.3">
      <c r="A91" s="23" t="s">
        <v>609</v>
      </c>
      <c r="B91" s="27" t="str">
        <f>REPLACE(REPLACE(A91,3,0,"-"),6,0,"-")</f>
        <v>NM-05-63</v>
      </c>
      <c r="C91" s="25" t="str">
        <f>REPLACE(REPLACE(A91,1,1,""),2,4,"")</f>
        <v>M</v>
      </c>
      <c r="D91" s="6" t="str">
        <f>(REPLACE(A91,3,4,""))</f>
        <v>NM</v>
      </c>
      <c r="E91" s="5" t="str">
        <f>IFERROR(VALUE(LEFT($B91,2)),"")</f>
        <v/>
      </c>
      <c r="F91" s="5">
        <f>IFERROR(VALUE(MID($B91,4,2)),"")</f>
        <v>5</v>
      </c>
      <c r="G91" s="5">
        <f>IFERROR(VALUE(RIGHT($B91,2)),"")</f>
        <v>63</v>
      </c>
      <c r="H91" s="5" t="s">
        <v>860</v>
      </c>
      <c r="I91" s="7" t="s">
        <v>11</v>
      </c>
      <c r="J91" s="7" t="s">
        <v>3</v>
      </c>
      <c r="K91" s="7" t="s">
        <v>38</v>
      </c>
      <c r="L91" s="5">
        <f>COUNTIF(K$2:K$526,K91)</f>
        <v>29</v>
      </c>
      <c r="M91" s="8">
        <v>20181204</v>
      </c>
      <c r="N91" s="19">
        <f ca="1">ROUND(((TODAY())-(DATEVALUE(REPLACE(REPLACE(M91,5,0,"-"),8,0,"-"))))/365,0)</f>
        <v>2</v>
      </c>
      <c r="O91" s="20">
        <v>2</v>
      </c>
      <c r="P91" s="20">
        <v>1</v>
      </c>
      <c r="Q91" s="20">
        <v>499</v>
      </c>
      <c r="R91" s="20">
        <v>175</v>
      </c>
      <c r="S91" s="20">
        <v>182</v>
      </c>
      <c r="T91" s="8">
        <v>19360630</v>
      </c>
      <c r="U91" s="20">
        <f ca="1">ROUND(((TODAY())-(DATEVALUE(REPLACE(REPLACE(T91,5,0,"-"),8,0,"-"))))/365,0)</f>
        <v>84</v>
      </c>
      <c r="V91" s="20">
        <f ca="1">COUNTIF(U$2:U$526,U91)</f>
        <v>12</v>
      </c>
      <c r="W91" s="8">
        <v>20181204</v>
      </c>
      <c r="X91" s="8" t="b">
        <f>T91=W91</f>
        <v>0</v>
      </c>
      <c r="Y91" s="5" t="s">
        <v>5</v>
      </c>
      <c r="Z91" s="20">
        <v>2</v>
      </c>
      <c r="AA91" s="5" t="s">
        <v>13</v>
      </c>
      <c r="AB91" s="5" t="s">
        <v>7</v>
      </c>
      <c r="AC91" s="5" t="s">
        <v>7</v>
      </c>
      <c r="AD91" s="7" t="s">
        <v>74</v>
      </c>
      <c r="AE91" s="7" t="s">
        <v>0</v>
      </c>
      <c r="AF91" s="8">
        <v>0.1</v>
      </c>
      <c r="AG91" s="8">
        <v>145</v>
      </c>
      <c r="AH91" s="7" t="s">
        <v>9</v>
      </c>
    </row>
    <row r="92" spans="1:34" ht="15.75" x14ac:dyDescent="0.3">
      <c r="A92" s="23" t="s">
        <v>652</v>
      </c>
      <c r="B92" s="27" t="str">
        <f>REPLACE(REPLACE(A92,3,0,"-"),6,0,"-")</f>
        <v>ZR-30-22</v>
      </c>
      <c r="C92" s="25" t="str">
        <f>REPLACE(REPLACE(A92,1,1,""),2,4,"")</f>
        <v>R</v>
      </c>
      <c r="D92" s="6" t="str">
        <f>(REPLACE(A92,3,4,""))</f>
        <v>ZR</v>
      </c>
      <c r="E92" s="5" t="str">
        <f>IFERROR(VALUE(LEFT($B92,2)),"")</f>
        <v/>
      </c>
      <c r="F92" s="5">
        <f>IFERROR(VALUE(MID($B92,4,2)),"")</f>
        <v>30</v>
      </c>
      <c r="G92" s="5">
        <f>IFERROR(VALUE(RIGHT($B92,2)),"")</f>
        <v>22</v>
      </c>
      <c r="H92" s="5">
        <v>1</v>
      </c>
      <c r="I92" s="7" t="s">
        <v>11</v>
      </c>
      <c r="J92" s="7" t="s">
        <v>3</v>
      </c>
      <c r="K92" s="7" t="s">
        <v>653</v>
      </c>
      <c r="L92" s="5">
        <f>COUNTIF(K$2:K$526,K92)</f>
        <v>1</v>
      </c>
      <c r="M92" s="8">
        <v>19830506</v>
      </c>
      <c r="N92" s="19">
        <f ca="1">ROUND(((TODAY())-(DATEVALUE(REPLACE(REPLACE(M92,5,0,"-"),8,0,"-"))))/365,0)</f>
        <v>37</v>
      </c>
      <c r="O92" s="20"/>
      <c r="P92" s="20">
        <v>1</v>
      </c>
      <c r="Q92" s="20">
        <v>350</v>
      </c>
      <c r="R92" s="20"/>
      <c r="S92" s="20"/>
      <c r="T92" s="8">
        <v>19360630</v>
      </c>
      <c r="U92" s="20">
        <f ca="1">ROUND(((TODAY())-(DATEVALUE(REPLACE(REPLACE(T92,5,0,"-"),8,0,"-"))))/365,0)</f>
        <v>84</v>
      </c>
      <c r="V92" s="20">
        <f ca="1">COUNTIF(U$2:U$526,U92)</f>
        <v>12</v>
      </c>
      <c r="W92" s="8">
        <v>19790116</v>
      </c>
      <c r="X92" s="8" t="b">
        <f>T92=W92</f>
        <v>0</v>
      </c>
      <c r="Y92" s="5" t="s">
        <v>5</v>
      </c>
      <c r="Z92" s="20">
        <v>2</v>
      </c>
      <c r="AA92" s="5" t="s">
        <v>13</v>
      </c>
      <c r="AB92" s="5" t="s">
        <v>7</v>
      </c>
      <c r="AC92" s="5" t="s">
        <v>7</v>
      </c>
      <c r="AD92" s="7" t="s">
        <v>29</v>
      </c>
      <c r="AE92" s="7" t="s">
        <v>0</v>
      </c>
      <c r="AF92" s="8">
        <v>0</v>
      </c>
      <c r="AG92" s="8"/>
      <c r="AH92" s="7" t="s">
        <v>9</v>
      </c>
    </row>
    <row r="93" spans="1:34" ht="15.75" x14ac:dyDescent="0.3">
      <c r="A93" s="23" t="s">
        <v>680</v>
      </c>
      <c r="B93" s="27" t="str">
        <f>REPLACE(REPLACE(A93,3,0,"-"),6,0,"-")</f>
        <v>NU-63-05</v>
      </c>
      <c r="C93" s="25" t="str">
        <f>REPLACE(REPLACE(A93,1,1,""),2,4,"")</f>
        <v>U</v>
      </c>
      <c r="D93" s="6" t="str">
        <f>(REPLACE(A93,3,4,""))</f>
        <v>NU</v>
      </c>
      <c r="E93" s="5" t="str">
        <f>IFERROR(VALUE(LEFT($B93,2)),"")</f>
        <v/>
      </c>
      <c r="F93" s="5">
        <f>IFERROR(VALUE(MID($B93,4,2)),"")</f>
        <v>63</v>
      </c>
      <c r="G93" s="5">
        <f>IFERROR(VALUE(RIGHT($B93,2)),"")</f>
        <v>5</v>
      </c>
      <c r="H93" s="5">
        <v>1</v>
      </c>
      <c r="I93" s="7" t="s">
        <v>11</v>
      </c>
      <c r="J93" s="7" t="s">
        <v>3</v>
      </c>
      <c r="K93" s="7" t="s">
        <v>681</v>
      </c>
      <c r="L93" s="5">
        <f>COUNTIF(K$2:K$526,K93)</f>
        <v>2</v>
      </c>
      <c r="M93" s="8">
        <v>20100323</v>
      </c>
      <c r="N93" s="19">
        <f ca="1">ROUND(((TODAY())-(DATEVALUE(REPLACE(REPLACE(M93,5,0,"-"),8,0,"-"))))/365,0)</f>
        <v>11</v>
      </c>
      <c r="O93" s="20"/>
      <c r="P93" s="20">
        <v>1</v>
      </c>
      <c r="Q93" s="20">
        <v>350</v>
      </c>
      <c r="R93" s="20"/>
      <c r="S93" s="20"/>
      <c r="T93" s="8">
        <v>19360630</v>
      </c>
      <c r="U93" s="20">
        <f ca="1">ROUND(((TODAY())-(DATEVALUE(REPLACE(REPLACE(T93,5,0,"-"),8,0,"-"))))/365,0)</f>
        <v>84</v>
      </c>
      <c r="V93" s="20">
        <f ca="1">COUNTIF(U$2:U$526,U93)</f>
        <v>12</v>
      </c>
      <c r="W93" s="8">
        <v>19520920</v>
      </c>
      <c r="X93" s="8" t="b">
        <f>T93=W93</f>
        <v>0</v>
      </c>
      <c r="Y93" s="5" t="s">
        <v>5</v>
      </c>
      <c r="Z93" s="20">
        <v>2</v>
      </c>
      <c r="AA93" s="5" t="s">
        <v>13</v>
      </c>
      <c r="AB93" s="5" t="s">
        <v>7</v>
      </c>
      <c r="AC93" s="5" t="s">
        <v>7</v>
      </c>
      <c r="AD93" s="7" t="s">
        <v>29</v>
      </c>
      <c r="AE93" s="7" t="s">
        <v>0</v>
      </c>
      <c r="AF93" s="8">
        <v>0</v>
      </c>
      <c r="AG93" s="8"/>
      <c r="AH93" s="7" t="s">
        <v>9</v>
      </c>
    </row>
    <row r="94" spans="1:34" ht="15.75" x14ac:dyDescent="0.3">
      <c r="A94" s="23" t="s">
        <v>733</v>
      </c>
      <c r="B94" s="27" t="str">
        <f>REPLACE(REPLACE(A94,3,0,"-"),6,0,"-")</f>
        <v>ZF-81-26</v>
      </c>
      <c r="C94" s="25" t="str">
        <f>REPLACE(REPLACE(A94,1,1,""),2,4,"")</f>
        <v>F</v>
      </c>
      <c r="D94" s="6" t="str">
        <f>(REPLACE(A94,3,4,""))</f>
        <v>ZF</v>
      </c>
      <c r="E94" s="5" t="str">
        <f>IFERROR(VALUE(LEFT($B94,2)),"")</f>
        <v/>
      </c>
      <c r="F94" s="5">
        <f>IFERROR(VALUE(MID($B94,4,2)),"")</f>
        <v>81</v>
      </c>
      <c r="G94" s="5">
        <f>IFERROR(VALUE(RIGHT($B94,2)),"")</f>
        <v>26</v>
      </c>
      <c r="H94" s="5" t="s">
        <v>860</v>
      </c>
      <c r="I94" s="7" t="s">
        <v>11</v>
      </c>
      <c r="J94" s="7" t="s">
        <v>3</v>
      </c>
      <c r="K94" s="7" t="s">
        <v>734</v>
      </c>
      <c r="L94" s="5">
        <f>COUNTIF(K$2:K$526,K94)</f>
        <v>2</v>
      </c>
      <c r="M94" s="8">
        <v>20140423</v>
      </c>
      <c r="N94" s="19">
        <f ca="1">ROUND(((TODAY())-(DATEVALUE(REPLACE(REPLACE(M94,5,0,"-"),8,0,"-"))))/365,0)</f>
        <v>6</v>
      </c>
      <c r="O94" s="20">
        <v>1</v>
      </c>
      <c r="P94" s="20">
        <v>1</v>
      </c>
      <c r="Q94" s="20">
        <v>500</v>
      </c>
      <c r="R94" s="20">
        <v>170</v>
      </c>
      <c r="S94" s="20">
        <v>180</v>
      </c>
      <c r="T94" s="8">
        <v>19360630</v>
      </c>
      <c r="U94" s="20">
        <f ca="1">ROUND(((TODAY())-(DATEVALUE(REPLACE(REPLACE(T94,5,0,"-"),8,0,"-"))))/365,0)</f>
        <v>84</v>
      </c>
      <c r="V94" s="20">
        <f ca="1">COUNTIF(U$2:U$526,U94)</f>
        <v>12</v>
      </c>
      <c r="W94" s="8">
        <v>20140423</v>
      </c>
      <c r="X94" s="8" t="b">
        <f>T94=W94</f>
        <v>0</v>
      </c>
      <c r="Y94" s="5" t="s">
        <v>5</v>
      </c>
      <c r="Z94" s="20">
        <v>2</v>
      </c>
      <c r="AA94" s="5" t="s">
        <v>13</v>
      </c>
      <c r="AB94" s="5" t="s">
        <v>7</v>
      </c>
      <c r="AC94" s="5" t="s">
        <v>7</v>
      </c>
      <c r="AD94" s="7" t="s">
        <v>77</v>
      </c>
      <c r="AE94" s="7" t="s">
        <v>0</v>
      </c>
      <c r="AF94" s="8">
        <v>0.1</v>
      </c>
      <c r="AG94" s="8">
        <v>142</v>
      </c>
      <c r="AH94" s="7" t="s">
        <v>9</v>
      </c>
    </row>
    <row r="95" spans="1:34" ht="15.75" x14ac:dyDescent="0.3">
      <c r="A95" s="23" t="s">
        <v>735</v>
      </c>
      <c r="B95" s="27" t="str">
        <f>REPLACE(REPLACE(A95,3,0,"-"),6,0,"-")</f>
        <v>ZF-55-19</v>
      </c>
      <c r="C95" s="25" t="str">
        <f>REPLACE(REPLACE(A95,1,1,""),2,4,"")</f>
        <v>F</v>
      </c>
      <c r="D95" s="6" t="str">
        <f>(REPLACE(A95,3,4,""))</f>
        <v>ZF</v>
      </c>
      <c r="E95" s="5" t="str">
        <f>IFERROR(VALUE(LEFT($B95,2)),"")</f>
        <v/>
      </c>
      <c r="F95" s="5">
        <f>IFERROR(VALUE(MID($B95,4,2)),"")</f>
        <v>55</v>
      </c>
      <c r="G95" s="5">
        <f>IFERROR(VALUE(RIGHT($B95,2)),"")</f>
        <v>19</v>
      </c>
      <c r="H95" s="5" t="s">
        <v>860</v>
      </c>
      <c r="I95" s="7" t="s">
        <v>11</v>
      </c>
      <c r="J95" s="7" t="s">
        <v>3</v>
      </c>
      <c r="K95" s="7" t="s">
        <v>23</v>
      </c>
      <c r="L95" s="5">
        <f>COUNTIF(K$2:K$526,K95)</f>
        <v>19</v>
      </c>
      <c r="M95" s="8">
        <v>20100326</v>
      </c>
      <c r="N95" s="19">
        <f ca="1">ROUND(((TODAY())-(DATEVALUE(REPLACE(REPLACE(M95,5,0,"-"),8,0,"-"))))/365,0)</f>
        <v>11</v>
      </c>
      <c r="O95" s="20"/>
      <c r="P95" s="20">
        <v>1</v>
      </c>
      <c r="Q95" s="20">
        <v>350</v>
      </c>
      <c r="R95" s="20">
        <v>150</v>
      </c>
      <c r="S95" s="20">
        <v>157</v>
      </c>
      <c r="T95" s="8">
        <v>19360630</v>
      </c>
      <c r="U95" s="20">
        <f ca="1">ROUND(((TODAY())-(DATEVALUE(REPLACE(REPLACE(T95,5,0,"-"),8,0,"-"))))/365,0)</f>
        <v>84</v>
      </c>
      <c r="V95" s="20">
        <f ca="1">COUNTIF(U$2:U$526,U95)</f>
        <v>12</v>
      </c>
      <c r="W95" s="8">
        <v>20100326</v>
      </c>
      <c r="X95" s="8" t="b">
        <f>T95=W95</f>
        <v>0</v>
      </c>
      <c r="Y95" s="5" t="s">
        <v>5</v>
      </c>
      <c r="Z95" s="20">
        <v>2</v>
      </c>
      <c r="AA95" s="5" t="s">
        <v>13</v>
      </c>
      <c r="AB95" s="5" t="s">
        <v>7</v>
      </c>
      <c r="AC95" s="5" t="s">
        <v>7</v>
      </c>
      <c r="AD95" s="7" t="s">
        <v>77</v>
      </c>
      <c r="AE95" s="7" t="s">
        <v>0</v>
      </c>
      <c r="AF95" s="8">
        <v>0.08</v>
      </c>
      <c r="AG95" s="8">
        <v>140</v>
      </c>
      <c r="AH95" s="7" t="s">
        <v>9</v>
      </c>
    </row>
    <row r="96" spans="1:34" ht="15.75" x14ac:dyDescent="0.3">
      <c r="A96" s="23" t="s">
        <v>763</v>
      </c>
      <c r="B96" s="27" t="str">
        <f>REPLACE(REPLACE(A96,3,0,"-"),6,0,"-")</f>
        <v>ZR-74-07</v>
      </c>
      <c r="C96" s="25" t="str">
        <f>REPLACE(REPLACE(A96,1,1,""),2,4,"")</f>
        <v>R</v>
      </c>
      <c r="D96" s="6" t="str">
        <f>(REPLACE(A96,3,4,""))</f>
        <v>ZR</v>
      </c>
      <c r="E96" s="5" t="str">
        <f>IFERROR(VALUE(LEFT($B96,2)),"")</f>
        <v/>
      </c>
      <c r="F96" s="5">
        <f>IFERROR(VALUE(MID($B96,4,2)),"")</f>
        <v>74</v>
      </c>
      <c r="G96" s="5">
        <f>IFERROR(VALUE(RIGHT($B96,2)),"")</f>
        <v>7</v>
      </c>
      <c r="H96" s="5">
        <v>1</v>
      </c>
      <c r="I96" s="7" t="s">
        <v>11</v>
      </c>
      <c r="J96" s="7" t="s">
        <v>3</v>
      </c>
      <c r="K96" s="7" t="s">
        <v>43</v>
      </c>
      <c r="L96" s="5">
        <f>COUNTIF(K$2:K$526,K96)</f>
        <v>10</v>
      </c>
      <c r="M96" s="8">
        <v>19790307</v>
      </c>
      <c r="N96" s="19">
        <f ca="1">ROUND(((TODAY())-(DATEVALUE(REPLACE(REPLACE(M96,5,0,"-"),8,0,"-"))))/365,0)</f>
        <v>42</v>
      </c>
      <c r="O96" s="20"/>
      <c r="P96" s="20">
        <v>1</v>
      </c>
      <c r="Q96" s="20">
        <v>595</v>
      </c>
      <c r="R96" s="20"/>
      <c r="S96" s="20"/>
      <c r="T96" s="8">
        <v>19360630</v>
      </c>
      <c r="U96" s="20">
        <f ca="1">ROUND(((TODAY())-(DATEVALUE(REPLACE(REPLACE(T96,5,0,"-"),8,0,"-"))))/365,0)</f>
        <v>84</v>
      </c>
      <c r="V96" s="20">
        <f ca="1">COUNTIF(U$2:U$526,U96)</f>
        <v>12</v>
      </c>
      <c r="W96" s="8">
        <v>19790307</v>
      </c>
      <c r="X96" s="8" t="b">
        <f>T96=W96</f>
        <v>0</v>
      </c>
      <c r="Y96" s="5" t="s">
        <v>5</v>
      </c>
      <c r="Z96" s="20">
        <v>2</v>
      </c>
      <c r="AA96" s="5" t="s">
        <v>13</v>
      </c>
      <c r="AB96" s="5" t="s">
        <v>7</v>
      </c>
      <c r="AC96" s="5" t="s">
        <v>7</v>
      </c>
      <c r="AD96" s="7" t="s">
        <v>29</v>
      </c>
      <c r="AE96" s="7" t="s">
        <v>0</v>
      </c>
      <c r="AF96" s="8">
        <v>0</v>
      </c>
      <c r="AG96" s="8"/>
      <c r="AH96" s="7" t="s">
        <v>9</v>
      </c>
    </row>
    <row r="97" spans="1:34" ht="15.75" x14ac:dyDescent="0.3">
      <c r="A97" s="23" t="s">
        <v>816</v>
      </c>
      <c r="B97" s="27" t="str">
        <f>REPLACE(REPLACE(A97,3,0,"-"),6,0,"-")</f>
        <v>ZF-93-96</v>
      </c>
      <c r="C97" s="25" t="str">
        <f>REPLACE(REPLACE(A97,1,1,""),2,4,"")</f>
        <v>F</v>
      </c>
      <c r="D97" s="6" t="str">
        <f>(REPLACE(A97,3,4,""))</f>
        <v>ZF</v>
      </c>
      <c r="E97" s="5" t="str">
        <f>IFERROR(VALUE(LEFT($B97,2)),"")</f>
        <v/>
      </c>
      <c r="F97" s="5">
        <f>IFERROR(VALUE(MID($B97,4,2)),"")</f>
        <v>93</v>
      </c>
      <c r="G97" s="5">
        <f>IFERROR(VALUE(RIGHT($B97,2)),"")</f>
        <v>96</v>
      </c>
      <c r="H97" s="5" t="s">
        <v>860</v>
      </c>
      <c r="I97" s="7" t="s">
        <v>11</v>
      </c>
      <c r="J97" s="7" t="s">
        <v>3</v>
      </c>
      <c r="K97" s="7" t="s">
        <v>817</v>
      </c>
      <c r="L97" s="5">
        <f>COUNTIF(K$2:K$526,K97)</f>
        <v>1</v>
      </c>
      <c r="M97" s="8">
        <v>20161011</v>
      </c>
      <c r="N97" s="19">
        <f ca="1">ROUND(((TODAY())-(DATEVALUE(REPLACE(REPLACE(M97,5,0,"-"),8,0,"-"))))/365,0)</f>
        <v>4</v>
      </c>
      <c r="O97" s="20">
        <v>1</v>
      </c>
      <c r="P97" s="20">
        <v>4</v>
      </c>
      <c r="Q97" s="20">
        <v>597</v>
      </c>
      <c r="R97" s="20">
        <v>180</v>
      </c>
      <c r="S97" s="20">
        <v>187</v>
      </c>
      <c r="T97" s="8">
        <v>19360630</v>
      </c>
      <c r="U97" s="20">
        <f ca="1">ROUND(((TODAY())-(DATEVALUE(REPLACE(REPLACE(T97,5,0,"-"),8,0,"-"))))/365,0)</f>
        <v>84</v>
      </c>
      <c r="V97" s="20">
        <f ca="1">COUNTIF(U$2:U$526,U97)</f>
        <v>12</v>
      </c>
      <c r="W97" s="8">
        <v>20161011</v>
      </c>
      <c r="X97" s="8" t="b">
        <f>T97=W97</f>
        <v>0</v>
      </c>
      <c r="Y97" s="5" t="s">
        <v>5</v>
      </c>
      <c r="Z97" s="20">
        <v>2</v>
      </c>
      <c r="AA97" s="5" t="s">
        <v>13</v>
      </c>
      <c r="AB97" s="5" t="s">
        <v>7</v>
      </c>
      <c r="AC97" s="5" t="s">
        <v>7</v>
      </c>
      <c r="AD97" s="7" t="s">
        <v>133</v>
      </c>
      <c r="AE97" s="7" t="s">
        <v>0</v>
      </c>
      <c r="AF97" s="8">
        <v>0.09</v>
      </c>
      <c r="AG97" s="8">
        <v>139</v>
      </c>
      <c r="AH97" s="7" t="s">
        <v>9</v>
      </c>
    </row>
    <row r="98" spans="1:34" ht="15.75" x14ac:dyDescent="0.3">
      <c r="A98" s="23" t="s">
        <v>71</v>
      </c>
      <c r="B98" s="31" t="str">
        <f>REPLACE(REPLACE(A98,3,0,"-"),6,0,"-")</f>
        <v>MF-54-JG</v>
      </c>
      <c r="C98" s="25" t="str">
        <f>REPLACE(REPLACE(A98,1,1,""),2,4,"")</f>
        <v>F</v>
      </c>
      <c r="D98" s="6" t="str">
        <f>(REPLACE(A98,3,4,""))</f>
        <v>MF</v>
      </c>
      <c r="E98" s="5" t="str">
        <f>IFERROR(VALUE(LEFT($B98,2)),"")</f>
        <v/>
      </c>
      <c r="F98" s="5">
        <f>IFERROR(VALUE(MID($B98,4,2)),"")</f>
        <v>54</v>
      </c>
      <c r="G98" s="5" t="str">
        <f>IFERROR(VALUE(RIGHT($B98,2)),"")</f>
        <v/>
      </c>
      <c r="H98" s="5">
        <v>4</v>
      </c>
      <c r="I98" s="7" t="s">
        <v>11</v>
      </c>
      <c r="J98" s="7" t="s">
        <v>3</v>
      </c>
      <c r="K98" s="7" t="s">
        <v>72</v>
      </c>
      <c r="L98" s="5">
        <f>COUNTIF(K$2:K$526,K98)</f>
        <v>1</v>
      </c>
      <c r="M98" s="8">
        <v>20200624</v>
      </c>
      <c r="N98" s="19">
        <f ca="1">ROUND(((TODAY())-(DATEVALUE(REPLACE(REPLACE(M98,5,0,"-"),8,0,"-"))))/365,0)</f>
        <v>0</v>
      </c>
      <c r="O98" s="20"/>
      <c r="P98" s="20">
        <v>1</v>
      </c>
      <c r="Q98" s="20">
        <v>250</v>
      </c>
      <c r="R98" s="20"/>
      <c r="S98" s="20"/>
      <c r="T98" s="8">
        <v>19370630</v>
      </c>
      <c r="U98" s="20">
        <f ca="1">ROUND(((TODAY())-(DATEVALUE(REPLACE(REPLACE(T98,5,0,"-"),8,0,"-"))))/365,0)</f>
        <v>83</v>
      </c>
      <c r="V98" s="20">
        <f ca="1">COUNTIF(U$2:U$526,U98)</f>
        <v>9</v>
      </c>
      <c r="W98" s="8">
        <v>19821202</v>
      </c>
      <c r="X98" s="8" t="b">
        <f>T98=W98</f>
        <v>0</v>
      </c>
      <c r="Y98" s="5" t="s">
        <v>5</v>
      </c>
      <c r="Z98" s="20">
        <v>2</v>
      </c>
      <c r="AA98" s="5" t="s">
        <v>13</v>
      </c>
      <c r="AB98" s="5" t="s">
        <v>7</v>
      </c>
      <c r="AC98" s="5" t="s">
        <v>7</v>
      </c>
      <c r="AD98" s="7" t="s">
        <v>29</v>
      </c>
      <c r="AE98" s="7" t="s">
        <v>0</v>
      </c>
      <c r="AF98" s="8">
        <v>0</v>
      </c>
      <c r="AG98" s="8"/>
      <c r="AH98" s="7" t="s">
        <v>9</v>
      </c>
    </row>
    <row r="99" spans="1:34" ht="15.75" x14ac:dyDescent="0.3">
      <c r="A99" s="23" t="s">
        <v>119</v>
      </c>
      <c r="B99" s="30" t="str">
        <f>REPLACE(REPLACE(A99,3,0,"-"),6,0,"-")</f>
        <v>ZF-92-31</v>
      </c>
      <c r="C99" s="25" t="str">
        <f>REPLACE(REPLACE(A99,1,1,""),2,4,"")</f>
        <v>F</v>
      </c>
      <c r="D99" s="6" t="str">
        <f>(REPLACE(A99,3,4,""))</f>
        <v>ZF</v>
      </c>
      <c r="E99" s="5" t="str">
        <f>IFERROR(VALUE(LEFT($B99,2)),"")</f>
        <v/>
      </c>
      <c r="F99" s="5">
        <f>IFERROR(VALUE(MID($B99,4,2)),"")</f>
        <v>92</v>
      </c>
      <c r="G99" s="5">
        <f>IFERROR(VALUE(RIGHT($B99,2)),"")</f>
        <v>31</v>
      </c>
      <c r="H99" s="5" t="s">
        <v>860</v>
      </c>
      <c r="I99" s="7" t="s">
        <v>11</v>
      </c>
      <c r="J99" s="7" t="s">
        <v>3</v>
      </c>
      <c r="K99" s="7" t="s">
        <v>34</v>
      </c>
      <c r="L99" s="5">
        <f>COUNTIF(K$2:K$526,K99)</f>
        <v>2</v>
      </c>
      <c r="M99" s="8">
        <v>20160629</v>
      </c>
      <c r="N99" s="19">
        <f ca="1">ROUND(((TODAY())-(DATEVALUE(REPLACE(REPLACE(M99,5,0,"-"),8,0,"-"))))/365,0)</f>
        <v>4</v>
      </c>
      <c r="O99" s="20">
        <v>1</v>
      </c>
      <c r="P99" s="20">
        <v>1</v>
      </c>
      <c r="Q99" s="20">
        <v>500</v>
      </c>
      <c r="R99" s="20">
        <v>139</v>
      </c>
      <c r="S99" s="20">
        <v>149</v>
      </c>
      <c r="T99" s="8">
        <v>19370630</v>
      </c>
      <c r="U99" s="20">
        <f ca="1">ROUND(((TODAY())-(DATEVALUE(REPLACE(REPLACE(T99,5,0,"-"),8,0,"-"))))/365,0)</f>
        <v>83</v>
      </c>
      <c r="V99" s="20">
        <f ca="1">COUNTIF(U$2:U$526,U99)</f>
        <v>9</v>
      </c>
      <c r="W99" s="8">
        <v>20160629</v>
      </c>
      <c r="X99" s="8" t="b">
        <f>T99=W99</f>
        <v>0</v>
      </c>
      <c r="Y99" s="5" t="s">
        <v>5</v>
      </c>
      <c r="Z99" s="20">
        <v>2</v>
      </c>
      <c r="AA99" s="5" t="s">
        <v>13</v>
      </c>
      <c r="AB99" s="5" t="s">
        <v>7</v>
      </c>
      <c r="AC99" s="5" t="s">
        <v>7</v>
      </c>
      <c r="AD99" s="7" t="s">
        <v>74</v>
      </c>
      <c r="AE99" s="7" t="s">
        <v>0</v>
      </c>
      <c r="AF99" s="8">
        <v>0.09</v>
      </c>
      <c r="AG99" s="8">
        <v>140</v>
      </c>
      <c r="AH99" s="7" t="s">
        <v>9</v>
      </c>
    </row>
    <row r="100" spans="1:34" ht="15.75" x14ac:dyDescent="0.3">
      <c r="A100" s="23" t="s">
        <v>475</v>
      </c>
      <c r="B100" s="27" t="str">
        <f>REPLACE(REPLACE(A100,3,0,"-"),6,0,"-")</f>
        <v>ZM-11-32</v>
      </c>
      <c r="C100" s="25" t="str">
        <f>REPLACE(REPLACE(A100,1,1,""),2,4,"")</f>
        <v>M</v>
      </c>
      <c r="D100" s="6" t="str">
        <f>(REPLACE(A100,3,4,""))</f>
        <v>ZM</v>
      </c>
      <c r="E100" s="5" t="str">
        <f>IFERROR(VALUE(LEFT($B100,2)),"")</f>
        <v/>
      </c>
      <c r="F100" s="5">
        <f>IFERROR(VALUE(MID($B100,4,2)),"")</f>
        <v>11</v>
      </c>
      <c r="G100" s="5">
        <f>IFERROR(VALUE(RIGHT($B100,2)),"")</f>
        <v>32</v>
      </c>
      <c r="H100" s="5" t="s">
        <v>860</v>
      </c>
      <c r="I100" s="7" t="s">
        <v>11</v>
      </c>
      <c r="J100" s="7" t="s">
        <v>3</v>
      </c>
      <c r="K100" s="7" t="s">
        <v>476</v>
      </c>
      <c r="L100" s="5">
        <f>COUNTIF(K$2:K$526,K100)</f>
        <v>2</v>
      </c>
      <c r="M100" s="8">
        <v>19901204</v>
      </c>
      <c r="N100" s="19">
        <f ca="1">ROUND(((TODAY())-(DATEVALUE(REPLACE(REPLACE(M100,5,0,"-"),8,0,"-"))))/365,0)</f>
        <v>30</v>
      </c>
      <c r="O100" s="20"/>
      <c r="P100" s="20">
        <v>4</v>
      </c>
      <c r="Q100" s="20">
        <v>1000</v>
      </c>
      <c r="R100" s="20"/>
      <c r="S100" s="20"/>
      <c r="T100" s="8">
        <v>19370630</v>
      </c>
      <c r="U100" s="20">
        <f ca="1">ROUND(((TODAY())-(DATEVALUE(REPLACE(REPLACE(T100,5,0,"-"),8,0,"-"))))/365,0)</f>
        <v>83</v>
      </c>
      <c r="V100" s="20">
        <f ca="1">COUNTIF(U$2:U$526,U100)</f>
        <v>9</v>
      </c>
      <c r="W100" s="8">
        <v>19901204</v>
      </c>
      <c r="X100" s="8" t="b">
        <f>T100=W100</f>
        <v>0</v>
      </c>
      <c r="Y100" s="5" t="s">
        <v>5</v>
      </c>
      <c r="Z100" s="20">
        <v>2</v>
      </c>
      <c r="AA100" s="5" t="s">
        <v>13</v>
      </c>
      <c r="AB100" s="5" t="s">
        <v>7</v>
      </c>
      <c r="AC100" s="5" t="s">
        <v>7</v>
      </c>
      <c r="AD100" s="7" t="s">
        <v>180</v>
      </c>
      <c r="AE100" s="7" t="s">
        <v>0</v>
      </c>
      <c r="AF100" s="8">
        <v>0</v>
      </c>
      <c r="AG100" s="8"/>
      <c r="AH100" s="7" t="s">
        <v>9</v>
      </c>
    </row>
    <row r="101" spans="1:34" ht="15.75" x14ac:dyDescent="0.3">
      <c r="A101" s="23" t="s">
        <v>649</v>
      </c>
      <c r="B101" s="31" t="str">
        <f>REPLACE(REPLACE(A101,3,0,"-"),6,0,"-")</f>
        <v>MD-08-YZ</v>
      </c>
      <c r="C101" s="25" t="str">
        <f>REPLACE(REPLACE(A101,1,1,""),2,4,"")</f>
        <v>D</v>
      </c>
      <c r="D101" s="6" t="str">
        <f>(REPLACE(A101,3,4,""))</f>
        <v>MD</v>
      </c>
      <c r="E101" s="5" t="str">
        <f>IFERROR(VALUE(LEFT($B101,2)),"")</f>
        <v/>
      </c>
      <c r="F101" s="5">
        <f>IFERROR(VALUE(MID($B101,4,2)),"")</f>
        <v>8</v>
      </c>
      <c r="G101" s="5" t="str">
        <f>IFERROR(VALUE(RIGHT($B101,2)),"")</f>
        <v/>
      </c>
      <c r="H101" s="5">
        <v>4</v>
      </c>
      <c r="I101" s="7" t="s">
        <v>11</v>
      </c>
      <c r="J101" s="7" t="s">
        <v>3</v>
      </c>
      <c r="K101" s="7" t="s">
        <v>650</v>
      </c>
      <c r="L101" s="5">
        <f>COUNTIF(K$2:K$526,K101)</f>
        <v>1</v>
      </c>
      <c r="M101" s="8">
        <v>19870601</v>
      </c>
      <c r="N101" s="19">
        <f ca="1">ROUND(((TODAY())-(DATEVALUE(REPLACE(REPLACE(M101,5,0,"-"),8,0,"-"))))/365,0)</f>
        <v>33</v>
      </c>
      <c r="O101" s="20"/>
      <c r="P101" s="20">
        <v>1</v>
      </c>
      <c r="Q101" s="20">
        <v>500</v>
      </c>
      <c r="R101" s="20"/>
      <c r="S101" s="20"/>
      <c r="T101" s="8">
        <v>19370630</v>
      </c>
      <c r="U101" s="20">
        <f ca="1">ROUND(((TODAY())-(DATEVALUE(REPLACE(REPLACE(T101,5,0,"-"),8,0,"-"))))/365,0)</f>
        <v>83</v>
      </c>
      <c r="V101" s="20">
        <f ca="1">COUNTIF(U$2:U$526,U101)</f>
        <v>9</v>
      </c>
      <c r="W101" s="8">
        <v>19820415</v>
      </c>
      <c r="X101" s="8" t="b">
        <f>T101=W101</f>
        <v>0</v>
      </c>
      <c r="Y101" s="5" t="s">
        <v>5</v>
      </c>
      <c r="Z101" s="20">
        <v>2</v>
      </c>
      <c r="AA101" s="5" t="s">
        <v>13</v>
      </c>
      <c r="AB101" s="5" t="s">
        <v>7</v>
      </c>
      <c r="AC101" s="5" t="s">
        <v>7</v>
      </c>
      <c r="AD101" s="7" t="s">
        <v>41</v>
      </c>
      <c r="AE101" s="7" t="s">
        <v>0</v>
      </c>
      <c r="AF101" s="8">
        <v>0</v>
      </c>
      <c r="AG101" s="8"/>
      <c r="AH101" s="7" t="s">
        <v>9</v>
      </c>
    </row>
    <row r="102" spans="1:34" ht="15.75" x14ac:dyDescent="0.3">
      <c r="A102" s="23" t="s">
        <v>676</v>
      </c>
      <c r="B102" s="30" t="str">
        <f>REPLACE(REPLACE(A102,3,0,"-"),6,0,"-")</f>
        <v>NM-08-69</v>
      </c>
      <c r="C102" s="25" t="str">
        <f>REPLACE(REPLACE(A102,1,1,""),2,4,"")</f>
        <v>M</v>
      </c>
      <c r="D102" s="6" t="str">
        <f>(REPLACE(A102,3,4,""))</f>
        <v>NM</v>
      </c>
      <c r="E102" s="5" t="str">
        <f>IFERROR(VALUE(LEFT($B102,2)),"")</f>
        <v/>
      </c>
      <c r="F102" s="5">
        <f>IFERROR(VALUE(MID($B102,4,2)),"")</f>
        <v>8</v>
      </c>
      <c r="G102" s="5">
        <f>IFERROR(VALUE(RIGHT($B102,2)),"")</f>
        <v>69</v>
      </c>
      <c r="H102" s="5" t="s">
        <v>860</v>
      </c>
      <c r="I102" s="7" t="s">
        <v>11</v>
      </c>
      <c r="J102" s="7" t="s">
        <v>3</v>
      </c>
      <c r="K102" s="7" t="s">
        <v>677</v>
      </c>
      <c r="L102" s="5">
        <f>COUNTIF(K$2:K$526,K102)</f>
        <v>1</v>
      </c>
      <c r="M102" s="8">
        <v>20190520</v>
      </c>
      <c r="N102" s="19">
        <f ca="1">ROUND(((TODAY())-(DATEVALUE(REPLACE(REPLACE(M102,5,0,"-"),8,0,"-"))))/365,0)</f>
        <v>1</v>
      </c>
      <c r="O102" s="20">
        <v>1</v>
      </c>
      <c r="P102" s="20">
        <v>1</v>
      </c>
      <c r="Q102" s="20">
        <v>500</v>
      </c>
      <c r="R102" s="20">
        <v>190</v>
      </c>
      <c r="S102" s="20">
        <v>197</v>
      </c>
      <c r="T102" s="8">
        <v>19370630</v>
      </c>
      <c r="U102" s="20">
        <f ca="1">ROUND(((TODAY())-(DATEVALUE(REPLACE(REPLACE(T102,5,0,"-"),8,0,"-"))))/365,0)</f>
        <v>83</v>
      </c>
      <c r="V102" s="20">
        <f ca="1">COUNTIF(U$2:U$526,U102)</f>
        <v>9</v>
      </c>
      <c r="W102" s="8">
        <v>20190520</v>
      </c>
      <c r="X102" s="8" t="b">
        <f>T102=W102</f>
        <v>0</v>
      </c>
      <c r="Y102" s="5" t="s">
        <v>5</v>
      </c>
      <c r="Z102" s="20">
        <v>2</v>
      </c>
      <c r="AA102" s="5" t="s">
        <v>13</v>
      </c>
      <c r="AB102" s="5" t="s">
        <v>7</v>
      </c>
      <c r="AC102" s="5" t="s">
        <v>7</v>
      </c>
      <c r="AD102" s="7" t="s">
        <v>0</v>
      </c>
      <c r="AE102" s="7" t="s">
        <v>0</v>
      </c>
      <c r="AF102" s="8">
        <v>0.09</v>
      </c>
      <c r="AG102" s="8">
        <v>143</v>
      </c>
      <c r="AH102" s="7" t="s">
        <v>9</v>
      </c>
    </row>
    <row r="103" spans="1:34" ht="15.75" x14ac:dyDescent="0.3">
      <c r="A103" s="23" t="s">
        <v>693</v>
      </c>
      <c r="B103" s="27" t="str">
        <f>REPLACE(REPLACE(A103,3,0,"-"),6,0,"-")</f>
        <v>ZF-22-34</v>
      </c>
      <c r="C103" s="25" t="str">
        <f>REPLACE(REPLACE(A103,1,1,""),2,4,"")</f>
        <v>F</v>
      </c>
      <c r="D103" s="6" t="str">
        <f>(REPLACE(A103,3,4,""))</f>
        <v>ZF</v>
      </c>
      <c r="E103" s="5" t="str">
        <f>IFERROR(VALUE(LEFT($B103,2)),"")</f>
        <v/>
      </c>
      <c r="F103" s="5">
        <f>IFERROR(VALUE(MID($B103,4,2)),"")</f>
        <v>22</v>
      </c>
      <c r="G103" s="5">
        <f>IFERROR(VALUE(RIGHT($B103,2)),"")</f>
        <v>34</v>
      </c>
      <c r="H103" s="5" t="s">
        <v>860</v>
      </c>
      <c r="I103" s="7" t="s">
        <v>11</v>
      </c>
      <c r="J103" s="7" t="s">
        <v>3</v>
      </c>
      <c r="K103" s="7" t="s">
        <v>229</v>
      </c>
      <c r="L103" s="5">
        <f>COUNTIF(K$2:K$526,K103)</f>
        <v>3</v>
      </c>
      <c r="M103" s="8">
        <v>20150304</v>
      </c>
      <c r="N103" s="19">
        <f ca="1">ROUND(((TODAY())-(DATEVALUE(REPLACE(REPLACE(M103,5,0,"-"),8,0,"-"))))/365,0)</f>
        <v>6</v>
      </c>
      <c r="O103" s="20"/>
      <c r="P103" s="20">
        <v>1</v>
      </c>
      <c r="Q103" s="20">
        <v>500</v>
      </c>
      <c r="R103" s="20">
        <v>180</v>
      </c>
      <c r="S103" s="20">
        <v>187</v>
      </c>
      <c r="T103" s="8">
        <v>19370630</v>
      </c>
      <c r="U103" s="20">
        <f ca="1">ROUND(((TODAY())-(DATEVALUE(REPLACE(REPLACE(T103,5,0,"-"),8,0,"-"))))/365,0)</f>
        <v>83</v>
      </c>
      <c r="V103" s="20">
        <f ca="1">COUNTIF(U$2:U$526,U103)</f>
        <v>9</v>
      </c>
      <c r="W103" s="8">
        <v>20041101</v>
      </c>
      <c r="X103" s="8" t="b">
        <f>T103=W103</f>
        <v>0</v>
      </c>
      <c r="Y103" s="5" t="s">
        <v>5</v>
      </c>
      <c r="Z103" s="20">
        <v>2</v>
      </c>
      <c r="AA103" s="5" t="s">
        <v>13</v>
      </c>
      <c r="AB103" s="5" t="s">
        <v>7</v>
      </c>
      <c r="AC103" s="5" t="s">
        <v>7</v>
      </c>
      <c r="AD103" s="7" t="s">
        <v>41</v>
      </c>
      <c r="AE103" s="7" t="s">
        <v>0</v>
      </c>
      <c r="AF103" s="8">
        <v>0.11</v>
      </c>
      <c r="AG103" s="8">
        <v>146</v>
      </c>
      <c r="AH103" s="7" t="s">
        <v>9</v>
      </c>
    </row>
    <row r="104" spans="1:34" ht="15.75" x14ac:dyDescent="0.3">
      <c r="A104" s="23" t="s">
        <v>814</v>
      </c>
      <c r="B104" s="27" t="str">
        <f>REPLACE(REPLACE(A104,3,0,"-"),6,0,"-")</f>
        <v>ZF-80-85</v>
      </c>
      <c r="C104" s="25" t="str">
        <f>REPLACE(REPLACE(A104,1,1,""),2,4,"")</f>
        <v>F</v>
      </c>
      <c r="D104" s="6" t="str">
        <f>(REPLACE(A104,3,4,""))</f>
        <v>ZF</v>
      </c>
      <c r="E104" s="5" t="str">
        <f>IFERROR(VALUE(LEFT($B104,2)),"")</f>
        <v/>
      </c>
      <c r="F104" s="5">
        <f>IFERROR(VALUE(MID($B104,4,2)),"")</f>
        <v>80</v>
      </c>
      <c r="G104" s="5">
        <f>IFERROR(VALUE(RIGHT($B104,2)),"")</f>
        <v>85</v>
      </c>
      <c r="H104" s="5" t="s">
        <v>860</v>
      </c>
      <c r="I104" s="7" t="s">
        <v>11</v>
      </c>
      <c r="J104" s="7" t="s">
        <v>3</v>
      </c>
      <c r="K104" s="7" t="s">
        <v>422</v>
      </c>
      <c r="L104" s="5">
        <f>COUNTIF(K$2:K$526,K104)</f>
        <v>3</v>
      </c>
      <c r="M104" s="8">
        <v>20140408</v>
      </c>
      <c r="N104" s="19">
        <f ca="1">ROUND(((TODAY())-(DATEVALUE(REPLACE(REPLACE(M104,5,0,"-"),8,0,"-"))))/365,0)</f>
        <v>6</v>
      </c>
      <c r="O104" s="20">
        <v>2</v>
      </c>
      <c r="P104" s="20">
        <v>1</v>
      </c>
      <c r="Q104" s="20">
        <v>499</v>
      </c>
      <c r="R104" s="20">
        <v>170</v>
      </c>
      <c r="S104" s="20">
        <v>177</v>
      </c>
      <c r="T104" s="8">
        <v>19370630</v>
      </c>
      <c r="U104" s="20">
        <f ca="1">ROUND(((TODAY())-(DATEVALUE(REPLACE(REPLACE(T104,5,0,"-"),8,0,"-"))))/365,0)</f>
        <v>83</v>
      </c>
      <c r="V104" s="20">
        <f ca="1">COUNTIF(U$2:U$526,U104)</f>
        <v>9</v>
      </c>
      <c r="W104" s="8">
        <v>20140408</v>
      </c>
      <c r="X104" s="8" t="b">
        <f>T104=W104</f>
        <v>0</v>
      </c>
      <c r="Y104" s="5" t="s">
        <v>5</v>
      </c>
      <c r="Z104" s="20">
        <v>2</v>
      </c>
      <c r="AA104" s="5" t="s">
        <v>13</v>
      </c>
      <c r="AB104" s="5" t="s">
        <v>7</v>
      </c>
      <c r="AC104" s="5" t="s">
        <v>7</v>
      </c>
      <c r="AD104" s="7" t="s">
        <v>29</v>
      </c>
      <c r="AE104" s="7" t="s">
        <v>0</v>
      </c>
      <c r="AF104" s="8">
        <v>0.08</v>
      </c>
      <c r="AG104" s="8">
        <v>141</v>
      </c>
      <c r="AH104" s="7" t="s">
        <v>9</v>
      </c>
    </row>
    <row r="105" spans="1:34" ht="15.75" x14ac:dyDescent="0.3">
      <c r="A105" s="23" t="s">
        <v>128</v>
      </c>
      <c r="B105" s="27" t="str">
        <f>REPLACE(REPLACE(A105,3,0,"-"),6,0,"-")</f>
        <v>ZF-98-06</v>
      </c>
      <c r="C105" s="25" t="str">
        <f>REPLACE(REPLACE(A105,1,1,""),2,4,"")</f>
        <v>F</v>
      </c>
      <c r="D105" s="6" t="str">
        <f>(REPLACE(A105,3,4,""))</f>
        <v>ZF</v>
      </c>
      <c r="E105" s="5" t="str">
        <f>IFERROR(VALUE(LEFT($B105,2)),"")</f>
        <v/>
      </c>
      <c r="F105" s="5">
        <f>IFERROR(VALUE(MID($B105,4,2)),"")</f>
        <v>98</v>
      </c>
      <c r="G105" s="5">
        <f>IFERROR(VALUE(RIGHT($B105,2)),"")</f>
        <v>6</v>
      </c>
      <c r="H105" s="5" t="s">
        <v>860</v>
      </c>
      <c r="I105" s="7" t="s">
        <v>11</v>
      </c>
      <c r="J105" s="7" t="s">
        <v>3</v>
      </c>
      <c r="K105" s="7" t="s">
        <v>129</v>
      </c>
      <c r="L105" s="5">
        <f>COUNTIF(K$2:K$526,K105)</f>
        <v>4</v>
      </c>
      <c r="M105" s="8">
        <v>20170717</v>
      </c>
      <c r="N105" s="19">
        <f ca="1">ROUND(((TODAY())-(DATEVALUE(REPLACE(REPLACE(M105,5,0,"-"),8,0,"-"))))/365,0)</f>
        <v>3</v>
      </c>
      <c r="O105" s="20">
        <v>2</v>
      </c>
      <c r="P105" s="20">
        <v>1</v>
      </c>
      <c r="Q105" s="20">
        <v>600</v>
      </c>
      <c r="R105" s="20">
        <v>175</v>
      </c>
      <c r="S105" s="20">
        <v>182</v>
      </c>
      <c r="T105" s="8">
        <v>19370729</v>
      </c>
      <c r="U105" s="20">
        <f ca="1">ROUND(((TODAY())-(DATEVALUE(REPLACE(REPLACE(T105,5,0,"-"),8,0,"-"))))/365,0)</f>
        <v>83</v>
      </c>
      <c r="V105" s="20">
        <f ca="1">COUNTIF(U$2:U$526,U105)</f>
        <v>9</v>
      </c>
      <c r="W105" s="8">
        <v>20170717</v>
      </c>
      <c r="X105" s="8" t="b">
        <f>T105=W105</f>
        <v>0</v>
      </c>
      <c r="Y105" s="5" t="s">
        <v>5</v>
      </c>
      <c r="Z105" s="20">
        <v>2</v>
      </c>
      <c r="AA105" s="5" t="s">
        <v>13</v>
      </c>
      <c r="AB105" s="5" t="s">
        <v>7</v>
      </c>
      <c r="AC105" s="5" t="s">
        <v>7</v>
      </c>
      <c r="AD105" s="7" t="s">
        <v>77</v>
      </c>
      <c r="AE105" s="7" t="s">
        <v>0</v>
      </c>
      <c r="AF105" s="8">
        <v>0.06</v>
      </c>
      <c r="AG105" s="8">
        <v>141</v>
      </c>
      <c r="AH105" s="7" t="s">
        <v>9</v>
      </c>
    </row>
    <row r="106" spans="1:34" ht="15.75" x14ac:dyDescent="0.3">
      <c r="A106" s="23" t="s">
        <v>768</v>
      </c>
      <c r="B106" s="27" t="str">
        <f>REPLACE(REPLACE(A106,3,0,"-"),6,0,"-")</f>
        <v>ZF-86-02</v>
      </c>
      <c r="C106" s="25" t="str">
        <f>REPLACE(REPLACE(A106,1,1,""),2,4,"")</f>
        <v>F</v>
      </c>
      <c r="D106" s="6" t="str">
        <f>(REPLACE(A106,3,4,""))</f>
        <v>ZF</v>
      </c>
      <c r="E106" s="5" t="str">
        <f>IFERROR(VALUE(LEFT($B106,2)),"")</f>
        <v/>
      </c>
      <c r="F106" s="5">
        <f>IFERROR(VALUE(MID($B106,4,2)),"")</f>
        <v>86</v>
      </c>
      <c r="G106" s="5">
        <f>IFERROR(VALUE(RIGHT($B106,2)),"")</f>
        <v>2</v>
      </c>
      <c r="H106" s="5" t="s">
        <v>860</v>
      </c>
      <c r="I106" s="7" t="s">
        <v>11</v>
      </c>
      <c r="J106" s="7" t="s">
        <v>3</v>
      </c>
      <c r="K106" s="7" t="s">
        <v>769</v>
      </c>
      <c r="L106" s="5">
        <f>COUNTIF(K$2:K$526,K106)</f>
        <v>1</v>
      </c>
      <c r="M106" s="8">
        <v>20150428</v>
      </c>
      <c r="N106" s="19">
        <f ca="1">ROUND(((TODAY())-(DATEVALUE(REPLACE(REPLACE(M106,5,0,"-"),8,0,"-"))))/365,0)</f>
        <v>5</v>
      </c>
      <c r="O106" s="20">
        <v>2</v>
      </c>
      <c r="P106" s="20">
        <v>1</v>
      </c>
      <c r="Q106" s="20">
        <v>600</v>
      </c>
      <c r="R106" s="20">
        <v>170</v>
      </c>
      <c r="S106" s="20">
        <v>175</v>
      </c>
      <c r="T106" s="8">
        <v>19380324</v>
      </c>
      <c r="U106" s="20">
        <f ca="1">ROUND(((TODAY())-(DATEVALUE(REPLACE(REPLACE(T106,5,0,"-"),8,0,"-"))))/365,0)</f>
        <v>83</v>
      </c>
      <c r="V106" s="20">
        <f ca="1">COUNTIF(U$2:U$526,U106)</f>
        <v>9</v>
      </c>
      <c r="W106" s="8">
        <v>20150428</v>
      </c>
      <c r="X106" s="8" t="b">
        <f>T106=W106</f>
        <v>0</v>
      </c>
      <c r="Y106" s="5" t="s">
        <v>5</v>
      </c>
      <c r="Z106" s="20">
        <v>2</v>
      </c>
      <c r="AA106" s="5" t="s">
        <v>13</v>
      </c>
      <c r="AB106" s="5" t="s">
        <v>7</v>
      </c>
      <c r="AC106" s="5" t="s">
        <v>7</v>
      </c>
      <c r="AD106" s="7" t="s">
        <v>60</v>
      </c>
      <c r="AE106" s="7" t="s">
        <v>0</v>
      </c>
      <c r="AF106" s="8">
        <v>0.06</v>
      </c>
      <c r="AG106" s="8">
        <v>143</v>
      </c>
      <c r="AH106" s="7" t="s">
        <v>9</v>
      </c>
    </row>
    <row r="107" spans="1:34" ht="15.75" x14ac:dyDescent="0.3">
      <c r="A107" s="23" t="s">
        <v>631</v>
      </c>
      <c r="B107" s="27" t="str">
        <f>REPLACE(REPLACE(A107,3,0,"-"),6,0,"-")</f>
        <v>ZF-13-58</v>
      </c>
      <c r="C107" s="25" t="str">
        <f>REPLACE(REPLACE(A107,1,1,""),2,4,"")</f>
        <v>F</v>
      </c>
      <c r="D107" s="6" t="str">
        <f>(REPLACE(A107,3,4,""))</f>
        <v>ZF</v>
      </c>
      <c r="E107" s="5" t="str">
        <f>IFERROR(VALUE(LEFT($B107,2)),"")</f>
        <v/>
      </c>
      <c r="F107" s="5">
        <f>IFERROR(VALUE(MID($B107,4,2)),"")</f>
        <v>13</v>
      </c>
      <c r="G107" s="5">
        <f>IFERROR(VALUE(RIGHT($B107,2)),"")</f>
        <v>58</v>
      </c>
      <c r="H107" s="5" t="s">
        <v>860</v>
      </c>
      <c r="I107" s="7" t="s">
        <v>11</v>
      </c>
      <c r="J107" s="7" t="s">
        <v>3</v>
      </c>
      <c r="K107" s="7" t="s">
        <v>632</v>
      </c>
      <c r="L107" s="5">
        <f>COUNTIF(K$2:K$526,K107)</f>
        <v>1</v>
      </c>
      <c r="M107" s="8">
        <v>20030424</v>
      </c>
      <c r="N107" s="19">
        <f ca="1">ROUND(((TODAY())-(DATEVALUE(REPLACE(REPLACE(M107,5,0,"-"),8,0,"-"))))/365,0)</f>
        <v>17</v>
      </c>
      <c r="O107" s="20"/>
      <c r="P107" s="20">
        <v>4</v>
      </c>
      <c r="Q107" s="20">
        <v>1000</v>
      </c>
      <c r="R107" s="20">
        <v>200</v>
      </c>
      <c r="S107" s="20">
        <v>207</v>
      </c>
      <c r="T107" s="8">
        <v>19380604</v>
      </c>
      <c r="U107" s="20">
        <f ca="1">ROUND(((TODAY())-(DATEVALUE(REPLACE(REPLACE(T107,5,0,"-"),8,0,"-"))))/365,0)</f>
        <v>82</v>
      </c>
      <c r="V107" s="20">
        <f ca="1">COUNTIF(U$2:U$526,U107)</f>
        <v>10</v>
      </c>
      <c r="W107" s="8">
        <v>20030424</v>
      </c>
      <c r="X107" s="8" t="b">
        <f>T107=W107</f>
        <v>0</v>
      </c>
      <c r="Y107" s="5" t="s">
        <v>5</v>
      </c>
      <c r="Z107" s="20">
        <v>2</v>
      </c>
      <c r="AA107" s="5" t="s">
        <v>13</v>
      </c>
      <c r="AB107" s="5" t="s">
        <v>7</v>
      </c>
      <c r="AC107" s="5" t="s">
        <v>7</v>
      </c>
      <c r="AD107" s="7" t="s">
        <v>180</v>
      </c>
      <c r="AE107" s="7" t="s">
        <v>0</v>
      </c>
      <c r="AF107" s="8">
        <v>0.06</v>
      </c>
      <c r="AG107" s="8">
        <v>142</v>
      </c>
      <c r="AH107" s="7" t="s">
        <v>9</v>
      </c>
    </row>
    <row r="108" spans="1:34" ht="15.75" x14ac:dyDescent="0.3">
      <c r="A108" s="23" t="s">
        <v>75</v>
      </c>
      <c r="B108" s="27" t="str">
        <f>REPLACE(REPLACE(A108,3,0,"-"),6,0,"-")</f>
        <v>NM-14-58</v>
      </c>
      <c r="C108" s="25" t="str">
        <f>REPLACE(REPLACE(A108,1,1,""),2,4,"")</f>
        <v>M</v>
      </c>
      <c r="D108" s="6" t="str">
        <f>(REPLACE(A108,3,4,""))</f>
        <v>NM</v>
      </c>
      <c r="E108" s="5" t="str">
        <f>IFERROR(VALUE(LEFT($B108,2)),"")</f>
        <v/>
      </c>
      <c r="F108" s="5">
        <f>IFERROR(VALUE(MID($B108,4,2)),"")</f>
        <v>14</v>
      </c>
      <c r="G108" s="5">
        <f>IFERROR(VALUE(RIGHT($B108,2)),"")</f>
        <v>58</v>
      </c>
      <c r="H108" s="5" t="s">
        <v>860</v>
      </c>
      <c r="I108" s="7" t="s">
        <v>11</v>
      </c>
      <c r="J108" s="7" t="s">
        <v>3</v>
      </c>
      <c r="K108" s="7" t="s">
        <v>76</v>
      </c>
      <c r="L108" s="5">
        <f>COUNTIF(K$2:K$526,K108)</f>
        <v>2</v>
      </c>
      <c r="M108" s="8">
        <v>20200708</v>
      </c>
      <c r="N108" s="19">
        <f ca="1">ROUND(((TODAY())-(DATEVALUE(REPLACE(REPLACE(M108,5,0,"-"),8,0,"-"))))/365,0)</f>
        <v>0</v>
      </c>
      <c r="O108" s="20">
        <v>2</v>
      </c>
      <c r="P108" s="20">
        <v>1</v>
      </c>
      <c r="Q108" s="20">
        <v>497</v>
      </c>
      <c r="R108" s="20">
        <v>199</v>
      </c>
      <c r="S108" s="20">
        <v>206</v>
      </c>
      <c r="T108" s="8">
        <v>19380630</v>
      </c>
      <c r="U108" s="20">
        <f ca="1">ROUND(((TODAY())-(DATEVALUE(REPLACE(REPLACE(T108,5,0,"-"),8,0,"-"))))/365,0)</f>
        <v>82</v>
      </c>
      <c r="V108" s="20">
        <f ca="1">COUNTIF(U$2:U$526,U108)</f>
        <v>10</v>
      </c>
      <c r="W108" s="8">
        <v>20200708</v>
      </c>
      <c r="X108" s="8" t="b">
        <f>T108=W108</f>
        <v>0</v>
      </c>
      <c r="Y108" s="5" t="s">
        <v>5</v>
      </c>
      <c r="Z108" s="20">
        <v>2</v>
      </c>
      <c r="AA108" s="5" t="s">
        <v>13</v>
      </c>
      <c r="AB108" s="5" t="s">
        <v>0</v>
      </c>
      <c r="AC108" s="5" t="s">
        <v>0</v>
      </c>
      <c r="AD108" s="7" t="s">
        <v>77</v>
      </c>
      <c r="AE108" s="7" t="s">
        <v>0</v>
      </c>
      <c r="AF108" s="8">
        <v>0.09</v>
      </c>
      <c r="AG108" s="8">
        <v>142</v>
      </c>
      <c r="AH108" s="7" t="s">
        <v>9</v>
      </c>
    </row>
    <row r="109" spans="1:34" ht="15.75" x14ac:dyDescent="0.3">
      <c r="A109" s="23" t="s">
        <v>273</v>
      </c>
      <c r="B109" s="27" t="str">
        <f>REPLACE(REPLACE(A109,3,0,"-"),6,0,"-")</f>
        <v>PH-70-49</v>
      </c>
      <c r="C109" s="25" t="str">
        <f>REPLACE(REPLACE(A109,1,1,""),2,4,"")</f>
        <v>H</v>
      </c>
      <c r="D109" s="6" t="str">
        <f>(REPLACE(A109,3,4,""))</f>
        <v>PH</v>
      </c>
      <c r="E109" s="5" t="str">
        <f>IFERROR(VALUE(LEFT($B109,2)),"")</f>
        <v/>
      </c>
      <c r="F109" s="5">
        <f>IFERROR(VALUE(MID($B109,4,2)),"")</f>
        <v>70</v>
      </c>
      <c r="G109" s="5">
        <f>IFERROR(VALUE(RIGHT($B109,2)),"")</f>
        <v>49</v>
      </c>
      <c r="H109" s="5">
        <v>1</v>
      </c>
      <c r="I109" s="7" t="s">
        <v>11</v>
      </c>
      <c r="J109" s="7" t="s">
        <v>3</v>
      </c>
      <c r="K109" s="7" t="s">
        <v>46</v>
      </c>
      <c r="L109" s="5">
        <f>COUNTIF(K$2:K$526,K109)</f>
        <v>77</v>
      </c>
      <c r="M109" s="8">
        <v>20191227</v>
      </c>
      <c r="N109" s="19">
        <f ca="1">ROUND(((TODAY())-(DATEVALUE(REPLACE(REPLACE(M109,5,0,"-"),8,0,"-"))))/365,0)</f>
        <v>1</v>
      </c>
      <c r="O109" s="20"/>
      <c r="P109" s="20">
        <v>1</v>
      </c>
      <c r="Q109" s="20">
        <v>350</v>
      </c>
      <c r="R109" s="20"/>
      <c r="S109" s="20"/>
      <c r="T109" s="8">
        <v>19380630</v>
      </c>
      <c r="U109" s="20">
        <f ca="1">ROUND(((TODAY())-(DATEVALUE(REPLACE(REPLACE(T109,5,0,"-"),8,0,"-"))))/365,0)</f>
        <v>82</v>
      </c>
      <c r="V109" s="20">
        <f ca="1">COUNTIF(U$2:U$526,U109)</f>
        <v>10</v>
      </c>
      <c r="W109" s="8">
        <v>19530917</v>
      </c>
      <c r="X109" s="8" t="b">
        <f>T109=W109</f>
        <v>0</v>
      </c>
      <c r="Y109" s="5" t="s">
        <v>5</v>
      </c>
      <c r="Z109" s="20">
        <v>2</v>
      </c>
      <c r="AA109" s="5" t="s">
        <v>13</v>
      </c>
      <c r="AB109" s="5" t="s">
        <v>7</v>
      </c>
      <c r="AC109" s="5" t="s">
        <v>7</v>
      </c>
      <c r="AD109" s="7" t="s">
        <v>115</v>
      </c>
      <c r="AE109" s="7" t="s">
        <v>0</v>
      </c>
      <c r="AF109" s="8">
        <v>0</v>
      </c>
      <c r="AG109" s="8"/>
      <c r="AH109" s="7" t="s">
        <v>9</v>
      </c>
    </row>
    <row r="110" spans="1:34" ht="15.75" x14ac:dyDescent="0.3">
      <c r="A110" s="23" t="s">
        <v>385</v>
      </c>
      <c r="B110" s="27" t="str">
        <f>REPLACE(REPLACE(A110,3,0,"-"),6,0,"-")</f>
        <v>PE-75-16</v>
      </c>
      <c r="C110" s="25" t="str">
        <f>REPLACE(REPLACE(A110,1,1,""),2,4,"")</f>
        <v>E</v>
      </c>
      <c r="D110" s="6" t="str">
        <f>(REPLACE(A110,3,4,""))</f>
        <v>PE</v>
      </c>
      <c r="E110" s="5" t="str">
        <f>IFERROR(VALUE(LEFT($B110,2)),"")</f>
        <v/>
      </c>
      <c r="F110" s="5">
        <f>IFERROR(VALUE(MID($B110,4,2)),"")</f>
        <v>75</v>
      </c>
      <c r="G110" s="5">
        <f>IFERROR(VALUE(RIGHT($B110,2)),"")</f>
        <v>16</v>
      </c>
      <c r="H110" s="5">
        <v>1</v>
      </c>
      <c r="I110" s="7" t="s">
        <v>11</v>
      </c>
      <c r="J110" s="7" t="s">
        <v>3</v>
      </c>
      <c r="K110" s="7" t="s">
        <v>36</v>
      </c>
      <c r="L110" s="5">
        <f>COUNTIF(K$2:K$526,K110)</f>
        <v>4</v>
      </c>
      <c r="M110" s="8">
        <v>19950530</v>
      </c>
      <c r="N110" s="19">
        <f ca="1">ROUND(((TODAY())-(DATEVALUE(REPLACE(REPLACE(M110,5,0,"-"),8,0,"-"))))/365,0)</f>
        <v>25</v>
      </c>
      <c r="O110" s="20"/>
      <c r="P110" s="20">
        <v>1</v>
      </c>
      <c r="Q110" s="20">
        <v>350</v>
      </c>
      <c r="R110" s="20"/>
      <c r="S110" s="20"/>
      <c r="T110" s="8">
        <v>19380630</v>
      </c>
      <c r="U110" s="20">
        <f ca="1">ROUND(((TODAY())-(DATEVALUE(REPLACE(REPLACE(T110,5,0,"-"),8,0,"-"))))/365,0)</f>
        <v>82</v>
      </c>
      <c r="V110" s="20">
        <f ca="1">COUNTIF(U$2:U$526,U110)</f>
        <v>10</v>
      </c>
      <c r="W110" s="8">
        <v>19530622</v>
      </c>
      <c r="X110" s="8" t="b">
        <f>T110=W110</f>
        <v>0</v>
      </c>
      <c r="Y110" s="5" t="s">
        <v>5</v>
      </c>
      <c r="Z110" s="20">
        <v>2</v>
      </c>
      <c r="AA110" s="5" t="s">
        <v>13</v>
      </c>
      <c r="AB110" s="5" t="s">
        <v>7</v>
      </c>
      <c r="AC110" s="5" t="s">
        <v>7</v>
      </c>
      <c r="AD110" s="7" t="s">
        <v>29</v>
      </c>
      <c r="AE110" s="7" t="s">
        <v>0</v>
      </c>
      <c r="AF110" s="8">
        <v>0</v>
      </c>
      <c r="AG110" s="8"/>
      <c r="AH110" s="7" t="s">
        <v>9</v>
      </c>
    </row>
    <row r="111" spans="1:34" ht="15.75" x14ac:dyDescent="0.3">
      <c r="A111" s="23" t="s">
        <v>396</v>
      </c>
      <c r="B111" s="27" t="str">
        <f>REPLACE(REPLACE(A111,3,0,"-"),6,0,"-")</f>
        <v>RE-17-44</v>
      </c>
      <c r="C111" s="25" t="str">
        <f>REPLACE(REPLACE(A111,1,1,""),2,4,"")</f>
        <v>E</v>
      </c>
      <c r="D111" s="6" t="str">
        <f>(REPLACE(A111,3,4,""))</f>
        <v>RE</v>
      </c>
      <c r="E111" s="5" t="str">
        <f>IFERROR(VALUE(LEFT($B111,2)),"")</f>
        <v/>
      </c>
      <c r="F111" s="5">
        <f>IFERROR(VALUE(MID($B111,4,2)),"")</f>
        <v>17</v>
      </c>
      <c r="G111" s="5">
        <f>IFERROR(VALUE(RIGHT($B111,2)),"")</f>
        <v>44</v>
      </c>
      <c r="H111" s="5">
        <v>1</v>
      </c>
      <c r="I111" s="7" t="s">
        <v>11</v>
      </c>
      <c r="J111" s="7" t="s">
        <v>3</v>
      </c>
      <c r="K111" s="7" t="s">
        <v>397</v>
      </c>
      <c r="L111" s="5">
        <f>COUNTIF(K$2:K$526,K111)</f>
        <v>1</v>
      </c>
      <c r="M111" s="8">
        <v>20190110</v>
      </c>
      <c r="N111" s="19">
        <f ca="1">ROUND(((TODAY())-(DATEVALUE(REPLACE(REPLACE(M111,5,0,"-"),8,0,"-"))))/365,0)</f>
        <v>2</v>
      </c>
      <c r="O111" s="20"/>
      <c r="P111" s="20">
        <v>1</v>
      </c>
      <c r="Q111" s="20">
        <v>500</v>
      </c>
      <c r="R111" s="20"/>
      <c r="S111" s="20"/>
      <c r="T111" s="8">
        <v>19380630</v>
      </c>
      <c r="U111" s="20">
        <f ca="1">ROUND(((TODAY())-(DATEVALUE(REPLACE(REPLACE(T111,5,0,"-"),8,0,"-"))))/365,0)</f>
        <v>82</v>
      </c>
      <c r="V111" s="20">
        <f ca="1">COUNTIF(U$2:U$526,U111)</f>
        <v>10</v>
      </c>
      <c r="W111" s="8">
        <v>19550111</v>
      </c>
      <c r="X111" s="8" t="b">
        <f>T111=W111</f>
        <v>0</v>
      </c>
      <c r="Y111" s="5" t="s">
        <v>5</v>
      </c>
      <c r="Z111" s="20">
        <v>2</v>
      </c>
      <c r="AA111" s="5" t="s">
        <v>13</v>
      </c>
      <c r="AB111" s="5" t="s">
        <v>7</v>
      </c>
      <c r="AC111" s="5" t="s">
        <v>7</v>
      </c>
      <c r="AD111" s="7" t="s">
        <v>398</v>
      </c>
      <c r="AE111" s="7" t="s">
        <v>0</v>
      </c>
      <c r="AF111" s="8">
        <v>0</v>
      </c>
      <c r="AG111" s="8"/>
      <c r="AH111" s="7" t="s">
        <v>9</v>
      </c>
    </row>
    <row r="112" spans="1:34" ht="15.75" x14ac:dyDescent="0.3">
      <c r="A112" s="23" t="s">
        <v>619</v>
      </c>
      <c r="B112" s="27" t="str">
        <f>REPLACE(REPLACE(A112,3,0,"-"),6,0,"-")</f>
        <v>PL-02-68</v>
      </c>
      <c r="C112" s="25" t="str">
        <f>REPLACE(REPLACE(A112,1,1,""),2,4,"")</f>
        <v>L</v>
      </c>
      <c r="D112" s="6" t="str">
        <f>(REPLACE(A112,3,4,""))</f>
        <v>PL</v>
      </c>
      <c r="E112" s="5" t="str">
        <f>IFERROR(VALUE(LEFT($B112,2)),"")</f>
        <v/>
      </c>
      <c r="F112" s="5">
        <f>IFERROR(VALUE(MID($B112,4,2)),"")</f>
        <v>2</v>
      </c>
      <c r="G112" s="5">
        <f>IFERROR(VALUE(RIGHT($B112,2)),"")</f>
        <v>68</v>
      </c>
      <c r="H112" s="5">
        <v>1</v>
      </c>
      <c r="I112" s="7" t="s">
        <v>11</v>
      </c>
      <c r="J112" s="7" t="s">
        <v>3</v>
      </c>
      <c r="K112" s="7" t="s">
        <v>620</v>
      </c>
      <c r="L112" s="5">
        <f>COUNTIF(K$2:K$526,K112)</f>
        <v>1</v>
      </c>
      <c r="M112" s="8">
        <v>19940107</v>
      </c>
      <c r="N112" s="19">
        <f ca="1">ROUND(((TODAY())-(DATEVALUE(REPLACE(REPLACE(M112,5,0,"-"),8,0,"-"))))/365,0)</f>
        <v>27</v>
      </c>
      <c r="O112" s="20"/>
      <c r="P112" s="20">
        <v>1</v>
      </c>
      <c r="Q112" s="20">
        <v>500</v>
      </c>
      <c r="R112" s="20"/>
      <c r="S112" s="20"/>
      <c r="T112" s="8">
        <v>19380630</v>
      </c>
      <c r="U112" s="20">
        <f ca="1">ROUND(((TODAY())-(DATEVALUE(REPLACE(REPLACE(T112,5,0,"-"),8,0,"-"))))/365,0)</f>
        <v>82</v>
      </c>
      <c r="V112" s="20">
        <f ca="1">COUNTIF(U$2:U$526,U112)</f>
        <v>10</v>
      </c>
      <c r="W112" s="8">
        <v>19551110</v>
      </c>
      <c r="X112" s="8" t="b">
        <f>T112=W112</f>
        <v>0</v>
      </c>
      <c r="Y112" s="5" t="s">
        <v>5</v>
      </c>
      <c r="Z112" s="20">
        <v>2</v>
      </c>
      <c r="AA112" s="5" t="s">
        <v>13</v>
      </c>
      <c r="AB112" s="5" t="s">
        <v>7</v>
      </c>
      <c r="AC112" s="5" t="s">
        <v>7</v>
      </c>
      <c r="AD112" s="7" t="s">
        <v>356</v>
      </c>
      <c r="AE112" s="7" t="s">
        <v>0</v>
      </c>
      <c r="AF112" s="8">
        <v>0</v>
      </c>
      <c r="AG112" s="8"/>
      <c r="AH112" s="7" t="s">
        <v>9</v>
      </c>
    </row>
    <row r="113" spans="1:34" ht="15.75" x14ac:dyDescent="0.3">
      <c r="A113" s="23" t="s">
        <v>790</v>
      </c>
      <c r="B113" s="27" t="str">
        <f>REPLACE(REPLACE(A113,3,0,"-"),6,0,"-")</f>
        <v>TE-16-17</v>
      </c>
      <c r="C113" s="25" t="str">
        <f>REPLACE(REPLACE(A113,1,1,""),2,4,"")</f>
        <v>E</v>
      </c>
      <c r="D113" s="6" t="str">
        <f>(REPLACE(A113,3,4,""))</f>
        <v>TE</v>
      </c>
      <c r="E113" s="5" t="str">
        <f>IFERROR(VALUE(LEFT($B113,2)),"")</f>
        <v/>
      </c>
      <c r="F113" s="5">
        <f>IFERROR(VALUE(MID($B113,4,2)),"")</f>
        <v>16</v>
      </c>
      <c r="G113" s="5">
        <f>IFERROR(VALUE(RIGHT($B113,2)),"")</f>
        <v>17</v>
      </c>
      <c r="H113" s="5">
        <v>1</v>
      </c>
      <c r="I113" s="7" t="s">
        <v>11</v>
      </c>
      <c r="J113" s="7" t="s">
        <v>3</v>
      </c>
      <c r="K113" s="7" t="s">
        <v>791</v>
      </c>
      <c r="L113" s="5">
        <f>COUNTIF(K$2:K$526,K113)</f>
        <v>1</v>
      </c>
      <c r="M113" s="8">
        <v>20130930</v>
      </c>
      <c r="N113" s="19">
        <f ca="1">ROUND(((TODAY())-(DATEVALUE(REPLACE(REPLACE(M113,5,0,"-"),8,0,"-"))))/365,0)</f>
        <v>7</v>
      </c>
      <c r="O113" s="20"/>
      <c r="P113" s="20">
        <v>1</v>
      </c>
      <c r="Q113" s="20">
        <v>350</v>
      </c>
      <c r="R113" s="20"/>
      <c r="S113" s="20"/>
      <c r="T113" s="8">
        <v>19380630</v>
      </c>
      <c r="U113" s="20">
        <f ca="1">ROUND(((TODAY())-(DATEVALUE(REPLACE(REPLACE(T113,5,0,"-"),8,0,"-"))))/365,0)</f>
        <v>82</v>
      </c>
      <c r="V113" s="20">
        <f ca="1">COUNTIF(U$2:U$526,U113)</f>
        <v>10</v>
      </c>
      <c r="W113" s="8">
        <v>19570506</v>
      </c>
      <c r="X113" s="8" t="b">
        <f>T113=W113</f>
        <v>0</v>
      </c>
      <c r="Y113" s="5" t="s">
        <v>5</v>
      </c>
      <c r="Z113" s="20">
        <v>2</v>
      </c>
      <c r="AA113" s="5" t="s">
        <v>13</v>
      </c>
      <c r="AB113" s="5" t="s">
        <v>7</v>
      </c>
      <c r="AC113" s="5" t="s">
        <v>7</v>
      </c>
      <c r="AD113" s="7" t="s">
        <v>41</v>
      </c>
      <c r="AE113" s="7" t="s">
        <v>0</v>
      </c>
      <c r="AF113" s="8">
        <v>0</v>
      </c>
      <c r="AG113" s="8"/>
      <c r="AH113" s="7" t="s">
        <v>9</v>
      </c>
    </row>
    <row r="114" spans="1:34" ht="15.75" x14ac:dyDescent="0.3">
      <c r="A114" s="23" t="s">
        <v>826</v>
      </c>
      <c r="B114" s="27" t="str">
        <f>REPLACE(REPLACE(A114,3,0,"-"),6,0,"-")</f>
        <v>ZF-15-09</v>
      </c>
      <c r="C114" s="25" t="str">
        <f>REPLACE(REPLACE(A114,1,1,""),2,4,"")</f>
        <v>F</v>
      </c>
      <c r="D114" s="6" t="str">
        <f>(REPLACE(A114,3,4,""))</f>
        <v>ZF</v>
      </c>
      <c r="E114" s="5" t="str">
        <f>IFERROR(VALUE(LEFT($B114,2)),"")</f>
        <v/>
      </c>
      <c r="F114" s="5">
        <f>IFERROR(VALUE(MID($B114,4,2)),"")</f>
        <v>15</v>
      </c>
      <c r="G114" s="5">
        <f>IFERROR(VALUE(RIGHT($B114,2)),"")</f>
        <v>9</v>
      </c>
      <c r="H114" s="5" t="s">
        <v>860</v>
      </c>
      <c r="I114" s="7" t="s">
        <v>11</v>
      </c>
      <c r="J114" s="7" t="s">
        <v>3</v>
      </c>
      <c r="K114" s="7" t="s">
        <v>734</v>
      </c>
      <c r="L114" s="5">
        <f>COUNTIF(K$2:K$526,K114)</f>
        <v>2</v>
      </c>
      <c r="M114" s="8">
        <v>20141125</v>
      </c>
      <c r="N114" s="19">
        <f ca="1">ROUND(((TODAY())-(DATEVALUE(REPLACE(REPLACE(M114,5,0,"-"),8,0,"-"))))/365,0)</f>
        <v>6</v>
      </c>
      <c r="O114" s="20"/>
      <c r="P114" s="20">
        <v>1</v>
      </c>
      <c r="Q114" s="20">
        <v>500</v>
      </c>
      <c r="R114" s="20">
        <v>180</v>
      </c>
      <c r="S114" s="20">
        <v>187</v>
      </c>
      <c r="T114" s="8">
        <v>19380630</v>
      </c>
      <c r="U114" s="20">
        <f ca="1">ROUND(((TODAY())-(DATEVALUE(REPLACE(REPLACE(T114,5,0,"-"),8,0,"-"))))/365,0)</f>
        <v>82</v>
      </c>
      <c r="V114" s="20">
        <f ca="1">COUNTIF(U$2:U$526,U114)</f>
        <v>10</v>
      </c>
      <c r="W114" s="8">
        <v>20030710</v>
      </c>
      <c r="X114" s="8" t="b">
        <f>T114=W114</f>
        <v>0</v>
      </c>
      <c r="Y114" s="5" t="s">
        <v>5</v>
      </c>
      <c r="Z114" s="20">
        <v>2</v>
      </c>
      <c r="AA114" s="5" t="s">
        <v>13</v>
      </c>
      <c r="AB114" s="5" t="s">
        <v>7</v>
      </c>
      <c r="AC114" s="5" t="s">
        <v>7</v>
      </c>
      <c r="AD114" s="7" t="s">
        <v>41</v>
      </c>
      <c r="AE114" s="7" t="s">
        <v>0</v>
      </c>
      <c r="AF114" s="8">
        <v>0.08</v>
      </c>
      <c r="AG114" s="8">
        <v>142</v>
      </c>
      <c r="AH114" s="7" t="s">
        <v>9</v>
      </c>
    </row>
    <row r="115" spans="1:34" ht="15.75" x14ac:dyDescent="0.3">
      <c r="A115" s="23" t="s">
        <v>165</v>
      </c>
      <c r="B115" s="27" t="str">
        <f>REPLACE(REPLACE(A115,3,0,"-"),6,0,"-")</f>
        <v>ZM-98-65</v>
      </c>
      <c r="C115" s="25" t="str">
        <f>REPLACE(REPLACE(A115,1,1,""),2,4,"")</f>
        <v>M</v>
      </c>
      <c r="D115" s="6" t="str">
        <f>(REPLACE(A115,3,4,""))</f>
        <v>ZM</v>
      </c>
      <c r="E115" s="5" t="str">
        <f>IFERROR(VALUE(LEFT($B115,2)),"")</f>
        <v/>
      </c>
      <c r="F115" s="5">
        <f>IFERROR(VALUE(MID($B115,4,2)),"")</f>
        <v>98</v>
      </c>
      <c r="G115" s="5">
        <f>IFERROR(VALUE(RIGHT($B115,2)),"")</f>
        <v>65</v>
      </c>
      <c r="H115" s="5" t="s">
        <v>860</v>
      </c>
      <c r="I115" s="7" t="s">
        <v>11</v>
      </c>
      <c r="J115" s="7" t="s">
        <v>3</v>
      </c>
      <c r="K115" s="7" t="s">
        <v>38</v>
      </c>
      <c r="L115" s="5">
        <f>COUNTIF(K$2:K$526,K115)</f>
        <v>29</v>
      </c>
      <c r="M115" s="8">
        <v>20060817</v>
      </c>
      <c r="N115" s="19">
        <f ca="1">ROUND(((TODAY())-(DATEVALUE(REPLACE(REPLACE(M115,5,0,"-"),8,0,"-"))))/365,0)</f>
        <v>14</v>
      </c>
      <c r="O115" s="20"/>
      <c r="P115" s="20">
        <v>1</v>
      </c>
      <c r="Q115" s="20">
        <v>500</v>
      </c>
      <c r="R115" s="20">
        <v>170</v>
      </c>
      <c r="S115" s="20">
        <v>177</v>
      </c>
      <c r="T115" s="8">
        <v>19390228</v>
      </c>
      <c r="U115" s="20">
        <f ca="1">ROUND(((TODAY())-(DATEVALUE(REPLACE(REPLACE(T115,5,0,"-"),8,0,"-"))))/365,0)</f>
        <v>82</v>
      </c>
      <c r="V115" s="20">
        <f ca="1">COUNTIF(U$2:U$526,U115)</f>
        <v>10</v>
      </c>
      <c r="W115" s="8">
        <v>20000731</v>
      </c>
      <c r="X115" s="8" t="b">
        <f>T115=W115</f>
        <v>0</v>
      </c>
      <c r="Y115" s="5" t="s">
        <v>5</v>
      </c>
      <c r="Z115" s="20">
        <v>2</v>
      </c>
      <c r="AA115" s="5" t="s">
        <v>13</v>
      </c>
      <c r="AB115" s="5" t="s">
        <v>7</v>
      </c>
      <c r="AC115" s="5" t="s">
        <v>7</v>
      </c>
      <c r="AD115" s="7" t="s">
        <v>41</v>
      </c>
      <c r="AE115" s="7" t="s">
        <v>0</v>
      </c>
      <c r="AF115" s="8">
        <v>0.1</v>
      </c>
      <c r="AG115" s="8">
        <v>140</v>
      </c>
      <c r="AH115" s="7" t="s">
        <v>9</v>
      </c>
    </row>
    <row r="116" spans="1:34" ht="15.75" x14ac:dyDescent="0.3">
      <c r="A116" s="23" t="s">
        <v>539</v>
      </c>
      <c r="B116" s="27" t="str">
        <f>REPLACE(REPLACE(A116,3,0,"-"),6,0,"-")</f>
        <v>ZM-44-93</v>
      </c>
      <c r="C116" s="25" t="str">
        <f>REPLACE(REPLACE(A116,1,1,""),2,4,"")</f>
        <v>M</v>
      </c>
      <c r="D116" s="6" t="str">
        <f>(REPLACE(A116,3,4,""))</f>
        <v>ZM</v>
      </c>
      <c r="E116" s="5" t="str">
        <f>IFERROR(VALUE(LEFT($B116,2)),"")</f>
        <v/>
      </c>
      <c r="F116" s="5">
        <f>IFERROR(VALUE(MID($B116,4,2)),"")</f>
        <v>44</v>
      </c>
      <c r="G116" s="5">
        <f>IFERROR(VALUE(RIGHT($B116,2)),"")</f>
        <v>93</v>
      </c>
      <c r="H116" s="5" t="s">
        <v>860</v>
      </c>
      <c r="I116" s="7" t="s">
        <v>11</v>
      </c>
      <c r="J116" s="7" t="s">
        <v>3</v>
      </c>
      <c r="K116" s="7" t="s">
        <v>129</v>
      </c>
      <c r="L116" s="5">
        <f>COUNTIF(K$2:K$526,K116)</f>
        <v>4</v>
      </c>
      <c r="M116" s="8">
        <v>20081121</v>
      </c>
      <c r="N116" s="19">
        <f ca="1">ROUND(((TODAY())-(DATEVALUE(REPLACE(REPLACE(M116,5,0,"-"),8,0,"-"))))/365,0)</f>
        <v>12</v>
      </c>
      <c r="O116" s="20"/>
      <c r="P116" s="20">
        <v>1</v>
      </c>
      <c r="Q116" s="20">
        <v>600</v>
      </c>
      <c r="R116" s="20"/>
      <c r="S116" s="20"/>
      <c r="T116" s="8">
        <v>19390228</v>
      </c>
      <c r="U116" s="20">
        <f ca="1">ROUND(((TODAY())-(DATEVALUE(REPLACE(REPLACE(T116,5,0,"-"),8,0,"-"))))/365,0)</f>
        <v>82</v>
      </c>
      <c r="V116" s="20">
        <f ca="1">COUNTIF(U$2:U$526,U116)</f>
        <v>10</v>
      </c>
      <c r="W116" s="8">
        <v>19940125</v>
      </c>
      <c r="X116" s="8" t="b">
        <f>T116=W116</f>
        <v>0</v>
      </c>
      <c r="Y116" s="5" t="s">
        <v>9</v>
      </c>
      <c r="Z116" s="20">
        <v>2</v>
      </c>
      <c r="AA116" s="5" t="s">
        <v>13</v>
      </c>
      <c r="AB116" s="5" t="s">
        <v>7</v>
      </c>
      <c r="AC116" s="5" t="s">
        <v>7</v>
      </c>
      <c r="AD116" s="7" t="s">
        <v>29</v>
      </c>
      <c r="AE116" s="7" t="s">
        <v>0</v>
      </c>
      <c r="AF116" s="8">
        <v>0</v>
      </c>
      <c r="AG116" s="8"/>
      <c r="AH116" s="7" t="s">
        <v>9</v>
      </c>
    </row>
    <row r="117" spans="1:34" ht="15.75" x14ac:dyDescent="0.3">
      <c r="A117" s="23" t="s">
        <v>421</v>
      </c>
      <c r="B117" s="27" t="str">
        <f>REPLACE(REPLACE(A117,3,0,"-"),6,0,"-")</f>
        <v>ZF-02-36</v>
      </c>
      <c r="C117" s="25" t="str">
        <f>REPLACE(REPLACE(A117,1,1,""),2,4,"")</f>
        <v>F</v>
      </c>
      <c r="D117" s="6" t="str">
        <f>(REPLACE(A117,3,4,""))</f>
        <v>ZF</v>
      </c>
      <c r="E117" s="5" t="str">
        <f>IFERROR(VALUE(LEFT($B117,2)),"")</f>
        <v/>
      </c>
      <c r="F117" s="5">
        <f>IFERROR(VALUE(MID($B117,4,2)),"")</f>
        <v>2</v>
      </c>
      <c r="G117" s="5">
        <f>IFERROR(VALUE(RIGHT($B117,2)),"")</f>
        <v>36</v>
      </c>
      <c r="H117" s="5" t="s">
        <v>860</v>
      </c>
      <c r="I117" s="7" t="s">
        <v>11</v>
      </c>
      <c r="J117" s="7" t="s">
        <v>3</v>
      </c>
      <c r="K117" s="7" t="s">
        <v>422</v>
      </c>
      <c r="L117" s="5">
        <f>COUNTIF(K$2:K$526,K117)</f>
        <v>3</v>
      </c>
      <c r="M117" s="8">
        <v>20160702</v>
      </c>
      <c r="N117" s="19">
        <f ca="1">ROUND(((TODAY())-(DATEVALUE(REPLACE(REPLACE(M117,5,0,"-"),8,0,"-"))))/365,0)</f>
        <v>4</v>
      </c>
      <c r="O117" s="20"/>
      <c r="P117" s="20">
        <v>1</v>
      </c>
      <c r="Q117" s="20">
        <v>500</v>
      </c>
      <c r="R117" s="20">
        <v>180</v>
      </c>
      <c r="S117" s="20">
        <v>187</v>
      </c>
      <c r="T117" s="8">
        <v>19390516</v>
      </c>
      <c r="U117" s="20">
        <f ca="1">ROUND(((TODAY())-(DATEVALUE(REPLACE(REPLACE(T117,5,0,"-"),8,0,"-"))))/365,0)</f>
        <v>81</v>
      </c>
      <c r="V117" s="20">
        <f ca="1">COUNTIF(U$2:U$526,U117)</f>
        <v>18</v>
      </c>
      <c r="W117" s="8">
        <v>20010530</v>
      </c>
      <c r="X117" s="8" t="b">
        <f>T117=W117</f>
        <v>0</v>
      </c>
      <c r="Y117" s="5" t="s">
        <v>5</v>
      </c>
      <c r="Z117" s="20">
        <v>2</v>
      </c>
      <c r="AA117" s="5" t="s">
        <v>13</v>
      </c>
      <c r="AB117" s="5" t="s">
        <v>7</v>
      </c>
      <c r="AC117" s="5" t="s">
        <v>7</v>
      </c>
      <c r="AD117" s="7" t="s">
        <v>161</v>
      </c>
      <c r="AE117" s="7" t="s">
        <v>0</v>
      </c>
      <c r="AF117" s="8">
        <v>7.0000000000000007E-2</v>
      </c>
      <c r="AG117" s="8">
        <v>141</v>
      </c>
      <c r="AH117" s="7" t="s">
        <v>9</v>
      </c>
    </row>
    <row r="118" spans="1:34" ht="15.75" x14ac:dyDescent="0.3">
      <c r="A118" s="23" t="s">
        <v>178</v>
      </c>
      <c r="B118" s="27" t="str">
        <f>REPLACE(REPLACE(A118,3,0,"-"),6,0,"-")</f>
        <v>RU-69-77</v>
      </c>
      <c r="C118" s="25" t="str">
        <f>REPLACE(REPLACE(A118,1,1,""),2,4,"")</f>
        <v>U</v>
      </c>
      <c r="D118" s="6" t="str">
        <f>(REPLACE(A118,3,4,""))</f>
        <v>RU</v>
      </c>
      <c r="E118" s="5" t="str">
        <f>IFERROR(VALUE(LEFT($B118,2)),"")</f>
        <v/>
      </c>
      <c r="F118" s="5">
        <f>IFERROR(VALUE(MID($B118,4,2)),"")</f>
        <v>69</v>
      </c>
      <c r="G118" s="5">
        <f>IFERROR(VALUE(RIGHT($B118,2)),"")</f>
        <v>77</v>
      </c>
      <c r="H118" s="5">
        <v>1</v>
      </c>
      <c r="I118" s="7" t="s">
        <v>11</v>
      </c>
      <c r="J118" s="7" t="s">
        <v>3</v>
      </c>
      <c r="K118" s="7" t="s">
        <v>179</v>
      </c>
      <c r="L118" s="5">
        <f>COUNTIF(K$2:K$526,K118)</f>
        <v>1</v>
      </c>
      <c r="M118" s="8">
        <v>20040204</v>
      </c>
      <c r="N118" s="19">
        <f ca="1">ROUND(((TODAY())-(DATEVALUE(REPLACE(REPLACE(M118,5,0,"-"),8,0,"-"))))/365,0)</f>
        <v>17</v>
      </c>
      <c r="O118" s="20"/>
      <c r="P118" s="20">
        <v>1</v>
      </c>
      <c r="Q118" s="20">
        <v>600</v>
      </c>
      <c r="R118" s="20"/>
      <c r="S118" s="20"/>
      <c r="T118" s="8">
        <v>19390630</v>
      </c>
      <c r="U118" s="20">
        <f ca="1">ROUND(((TODAY())-(DATEVALUE(REPLACE(REPLACE(T118,5,0,"-"),8,0,"-"))))/365,0)</f>
        <v>81</v>
      </c>
      <c r="V118" s="20">
        <f ca="1">COUNTIF(U$2:U$526,U118)</f>
        <v>18</v>
      </c>
      <c r="W118" s="8">
        <v>19550810</v>
      </c>
      <c r="X118" s="8" t="b">
        <f>T118=W118</f>
        <v>0</v>
      </c>
      <c r="Y118" s="5" t="s">
        <v>5</v>
      </c>
      <c r="Z118" s="20">
        <v>2</v>
      </c>
      <c r="AA118" s="5" t="s">
        <v>13</v>
      </c>
      <c r="AB118" s="5" t="s">
        <v>7</v>
      </c>
      <c r="AC118" s="5" t="s">
        <v>7</v>
      </c>
      <c r="AD118" s="7" t="s">
        <v>180</v>
      </c>
      <c r="AE118" s="7" t="s">
        <v>0</v>
      </c>
      <c r="AF118" s="8">
        <v>0</v>
      </c>
      <c r="AG118" s="8"/>
      <c r="AH118" s="7" t="s">
        <v>9</v>
      </c>
    </row>
    <row r="119" spans="1:34" ht="15.75" x14ac:dyDescent="0.3">
      <c r="A119" s="23" t="s">
        <v>244</v>
      </c>
      <c r="B119" s="27" t="str">
        <f>REPLACE(REPLACE(A119,3,0,"-"),6,0,"-")</f>
        <v>ZM-16-37</v>
      </c>
      <c r="C119" s="25" t="str">
        <f>REPLACE(REPLACE(A119,1,1,""),2,4,"")</f>
        <v>M</v>
      </c>
      <c r="D119" s="6" t="str">
        <f>(REPLACE(A119,3,4,""))</f>
        <v>ZM</v>
      </c>
      <c r="E119" s="5" t="str">
        <f>IFERROR(VALUE(LEFT($B119,2)),"")</f>
        <v/>
      </c>
      <c r="F119" s="5">
        <f>IFERROR(VALUE(MID($B119,4,2)),"")</f>
        <v>16</v>
      </c>
      <c r="G119" s="5">
        <f>IFERROR(VALUE(RIGHT($B119,2)),"")</f>
        <v>37</v>
      </c>
      <c r="H119" s="5" t="s">
        <v>860</v>
      </c>
      <c r="I119" s="7" t="s">
        <v>11</v>
      </c>
      <c r="J119" s="7" t="s">
        <v>3</v>
      </c>
      <c r="K119" s="7" t="s">
        <v>147</v>
      </c>
      <c r="L119" s="5">
        <f>COUNTIF(K$2:K$526,K119)</f>
        <v>8</v>
      </c>
      <c r="M119" s="8">
        <v>20010402</v>
      </c>
      <c r="N119" s="19">
        <f ca="1">ROUND(((TODAY())-(DATEVALUE(REPLACE(REPLACE(M119,5,0,"-"),8,0,"-"))))/365,0)</f>
        <v>20</v>
      </c>
      <c r="O119" s="20"/>
      <c r="P119" s="20">
        <v>1</v>
      </c>
      <c r="Q119" s="20">
        <v>347</v>
      </c>
      <c r="R119" s="20"/>
      <c r="S119" s="20"/>
      <c r="T119" s="8">
        <v>19390630</v>
      </c>
      <c r="U119" s="20">
        <f ca="1">ROUND(((TODAY())-(DATEVALUE(REPLACE(REPLACE(T119,5,0,"-"),8,0,"-"))))/365,0)</f>
        <v>81</v>
      </c>
      <c r="V119" s="20">
        <f ca="1">COUNTIF(U$2:U$526,U119)</f>
        <v>18</v>
      </c>
      <c r="W119" s="8">
        <v>19910717</v>
      </c>
      <c r="X119" s="8" t="b">
        <f>T119=W119</f>
        <v>0</v>
      </c>
      <c r="Y119" s="5" t="s">
        <v>5</v>
      </c>
      <c r="Z119" s="20">
        <v>2</v>
      </c>
      <c r="AA119" s="5" t="s">
        <v>13</v>
      </c>
      <c r="AB119" s="5" t="s">
        <v>7</v>
      </c>
      <c r="AC119" s="5" t="s">
        <v>7</v>
      </c>
      <c r="AD119" s="7" t="s">
        <v>29</v>
      </c>
      <c r="AE119" s="7" t="s">
        <v>0</v>
      </c>
      <c r="AF119" s="8">
        <v>0</v>
      </c>
      <c r="AG119" s="8"/>
      <c r="AH119" s="7" t="s">
        <v>9</v>
      </c>
    </row>
    <row r="120" spans="1:34" ht="15.75" x14ac:dyDescent="0.3">
      <c r="A120" s="23" t="s">
        <v>461</v>
      </c>
      <c r="B120" s="27" t="str">
        <f>REPLACE(REPLACE(A120,3,0,"-"),6,0,"-")</f>
        <v>SH-29-35</v>
      </c>
      <c r="C120" s="25" t="str">
        <f>REPLACE(REPLACE(A120,1,1,""),2,4,"")</f>
        <v>H</v>
      </c>
      <c r="D120" s="6" t="str">
        <f>(REPLACE(A120,3,4,""))</f>
        <v>SH</v>
      </c>
      <c r="E120" s="5" t="str">
        <f>IFERROR(VALUE(LEFT($B120,2)),"")</f>
        <v/>
      </c>
      <c r="F120" s="5">
        <f>IFERROR(VALUE(MID($B120,4,2)),"")</f>
        <v>29</v>
      </c>
      <c r="G120" s="5">
        <f>IFERROR(VALUE(RIGHT($B120,2)),"")</f>
        <v>35</v>
      </c>
      <c r="H120" s="5">
        <v>1</v>
      </c>
      <c r="I120" s="7" t="s">
        <v>11</v>
      </c>
      <c r="J120" s="7" t="s">
        <v>3</v>
      </c>
      <c r="K120" s="7" t="s">
        <v>23</v>
      </c>
      <c r="L120" s="5">
        <f>COUNTIF(K$2:K$526,K120)</f>
        <v>19</v>
      </c>
      <c r="M120" s="8">
        <v>20101203</v>
      </c>
      <c r="N120" s="19">
        <f ca="1">ROUND(((TODAY())-(DATEVALUE(REPLACE(REPLACE(M120,5,0,"-"),8,0,"-"))))/365,0)</f>
        <v>10</v>
      </c>
      <c r="O120" s="20"/>
      <c r="P120" s="20">
        <v>1</v>
      </c>
      <c r="Q120" s="20">
        <v>500</v>
      </c>
      <c r="R120" s="20"/>
      <c r="S120" s="20"/>
      <c r="T120" s="8">
        <v>19390630</v>
      </c>
      <c r="U120" s="20">
        <f ca="1">ROUND(((TODAY())-(DATEVALUE(REPLACE(REPLACE(T120,5,0,"-"),8,0,"-"))))/365,0)</f>
        <v>81</v>
      </c>
      <c r="V120" s="20">
        <f ca="1">COUNTIF(U$2:U$526,U120)</f>
        <v>18</v>
      </c>
      <c r="W120" s="8">
        <v>19560406</v>
      </c>
      <c r="X120" s="8" t="b">
        <f>T120=W120</f>
        <v>0</v>
      </c>
      <c r="Y120" s="5" t="s">
        <v>9</v>
      </c>
      <c r="Z120" s="20">
        <v>2</v>
      </c>
      <c r="AA120" s="5" t="s">
        <v>13</v>
      </c>
      <c r="AB120" s="5" t="s">
        <v>7</v>
      </c>
      <c r="AC120" s="5" t="s">
        <v>7</v>
      </c>
      <c r="AD120" s="7" t="s">
        <v>74</v>
      </c>
      <c r="AE120" s="7" t="s">
        <v>0</v>
      </c>
      <c r="AF120" s="8">
        <v>0</v>
      </c>
      <c r="AG120" s="8"/>
      <c r="AH120" s="7" t="s">
        <v>9</v>
      </c>
    </row>
    <row r="121" spans="1:34" ht="15.75" x14ac:dyDescent="0.3">
      <c r="A121" s="23" t="s">
        <v>502</v>
      </c>
      <c r="B121" s="27" t="str">
        <f>REPLACE(REPLACE(A121,3,0,"-"),6,0,"-")</f>
        <v>ZE-72-77</v>
      </c>
      <c r="C121" s="25" t="str">
        <f>REPLACE(REPLACE(A121,1,1,""),2,4,"")</f>
        <v>E</v>
      </c>
      <c r="D121" s="6" t="str">
        <f>(REPLACE(A121,3,4,""))</f>
        <v>ZE</v>
      </c>
      <c r="E121" s="5" t="str">
        <f>IFERROR(VALUE(LEFT($B121,2)),"")</f>
        <v/>
      </c>
      <c r="F121" s="5">
        <f>IFERROR(VALUE(MID($B121,4,2)),"")</f>
        <v>72</v>
      </c>
      <c r="G121" s="5">
        <f>IFERROR(VALUE(RIGHT($B121,2)),"")</f>
        <v>77</v>
      </c>
      <c r="H121" s="5">
        <v>1</v>
      </c>
      <c r="I121" s="7" t="s">
        <v>11</v>
      </c>
      <c r="J121" s="7" t="s">
        <v>3</v>
      </c>
      <c r="K121" s="7" t="s">
        <v>208</v>
      </c>
      <c r="L121" s="5">
        <f>COUNTIF(K$2:K$526,K121)</f>
        <v>4</v>
      </c>
      <c r="M121" s="8">
        <v>19981125</v>
      </c>
      <c r="N121" s="19">
        <f ca="1">ROUND(((TODAY())-(DATEVALUE(REPLACE(REPLACE(M121,5,0,"-"),8,0,"-"))))/365,0)</f>
        <v>22</v>
      </c>
      <c r="O121" s="20"/>
      <c r="P121" s="20">
        <v>1</v>
      </c>
      <c r="Q121" s="20">
        <v>500</v>
      </c>
      <c r="R121" s="20"/>
      <c r="S121" s="20"/>
      <c r="T121" s="8">
        <v>19390630</v>
      </c>
      <c r="U121" s="20">
        <f ca="1">ROUND(((TODAY())-(DATEVALUE(REPLACE(REPLACE(T121,5,0,"-"),8,0,"-"))))/365,0)</f>
        <v>81</v>
      </c>
      <c r="V121" s="20">
        <f ca="1">COUNTIF(U$2:U$526,U121)</f>
        <v>18</v>
      </c>
      <c r="W121" s="8">
        <v>19771028</v>
      </c>
      <c r="X121" s="8" t="b">
        <f>T121=W121</f>
        <v>0</v>
      </c>
      <c r="Y121" s="5" t="s">
        <v>5</v>
      </c>
      <c r="Z121" s="20">
        <v>2</v>
      </c>
      <c r="AA121" s="5" t="s">
        <v>13</v>
      </c>
      <c r="AB121" s="5" t="s">
        <v>7</v>
      </c>
      <c r="AC121" s="5" t="s">
        <v>7</v>
      </c>
      <c r="AD121" s="7" t="s">
        <v>29</v>
      </c>
      <c r="AE121" s="7" t="s">
        <v>0</v>
      </c>
      <c r="AF121" s="8">
        <v>0</v>
      </c>
      <c r="AG121" s="8"/>
      <c r="AH121" s="7" t="s">
        <v>9</v>
      </c>
    </row>
    <row r="122" spans="1:34" ht="15.75" x14ac:dyDescent="0.3">
      <c r="A122" s="23" t="s">
        <v>503</v>
      </c>
      <c r="B122" s="27" t="str">
        <f>REPLACE(REPLACE(A122,3,0,"-"),6,0,"-")</f>
        <v>ZF-38-28</v>
      </c>
      <c r="C122" s="25" t="str">
        <f>REPLACE(REPLACE(A122,1,1,""),2,4,"")</f>
        <v>F</v>
      </c>
      <c r="D122" s="6" t="str">
        <f>(REPLACE(A122,3,4,""))</f>
        <v>ZF</v>
      </c>
      <c r="E122" s="5" t="str">
        <f>IFERROR(VALUE(LEFT($B122,2)),"")</f>
        <v/>
      </c>
      <c r="F122" s="5">
        <f>IFERROR(VALUE(MID($B122,4,2)),"")</f>
        <v>38</v>
      </c>
      <c r="G122" s="5">
        <f>IFERROR(VALUE(RIGHT($B122,2)),"")</f>
        <v>28</v>
      </c>
      <c r="H122" s="5" t="s">
        <v>860</v>
      </c>
      <c r="I122" s="7" t="s">
        <v>11</v>
      </c>
      <c r="J122" s="7" t="s">
        <v>3</v>
      </c>
      <c r="K122" s="7" t="s">
        <v>504</v>
      </c>
      <c r="L122" s="5">
        <f>COUNTIF(K$2:K$526,K122)</f>
        <v>2</v>
      </c>
      <c r="M122" s="8">
        <v>20180702</v>
      </c>
      <c r="N122" s="19">
        <f ca="1">ROUND(((TODAY())-(DATEVALUE(REPLACE(REPLACE(M122,5,0,"-"),8,0,"-"))))/365,0)</f>
        <v>2</v>
      </c>
      <c r="O122" s="20"/>
      <c r="P122" s="20">
        <v>1</v>
      </c>
      <c r="Q122" s="20">
        <v>350</v>
      </c>
      <c r="R122" s="20">
        <v>160</v>
      </c>
      <c r="S122" s="20">
        <v>167</v>
      </c>
      <c r="T122" s="8">
        <v>19390630</v>
      </c>
      <c r="U122" s="20">
        <f ca="1">ROUND(((TODAY())-(DATEVALUE(REPLACE(REPLACE(T122,5,0,"-"),8,0,"-"))))/365,0)</f>
        <v>81</v>
      </c>
      <c r="V122" s="20">
        <f ca="1">COUNTIF(U$2:U$526,U122)</f>
        <v>18</v>
      </c>
      <c r="W122" s="8">
        <v>20070515</v>
      </c>
      <c r="X122" s="8" t="b">
        <f>T122=W122</f>
        <v>0</v>
      </c>
      <c r="Y122" s="5" t="s">
        <v>5</v>
      </c>
      <c r="Z122" s="20">
        <v>2</v>
      </c>
      <c r="AA122" s="5" t="s">
        <v>13</v>
      </c>
      <c r="AB122" s="5" t="s">
        <v>7</v>
      </c>
      <c r="AC122" s="5" t="s">
        <v>7</v>
      </c>
      <c r="AD122" s="7" t="s">
        <v>29</v>
      </c>
      <c r="AE122" s="7" t="s">
        <v>0</v>
      </c>
      <c r="AF122" s="8">
        <v>7.0000000000000007E-2</v>
      </c>
      <c r="AG122" s="8">
        <v>140</v>
      </c>
      <c r="AH122" s="7" t="s">
        <v>9</v>
      </c>
    </row>
    <row r="123" spans="1:34" ht="15.75" x14ac:dyDescent="0.3">
      <c r="A123" s="23" t="s">
        <v>511</v>
      </c>
      <c r="B123" s="27" t="str">
        <f>REPLACE(REPLACE(A123,3,0,"-"),6,0,"-")</f>
        <v>PL-56-89</v>
      </c>
      <c r="C123" s="25" t="str">
        <f>REPLACE(REPLACE(A123,1,1,""),2,4,"")</f>
        <v>L</v>
      </c>
      <c r="D123" s="6" t="str">
        <f>(REPLACE(A123,3,4,""))</f>
        <v>PL</v>
      </c>
      <c r="E123" s="5" t="str">
        <f>IFERROR(VALUE(LEFT($B123,2)),"")</f>
        <v/>
      </c>
      <c r="F123" s="5">
        <f>IFERROR(VALUE(MID($B123,4,2)),"")</f>
        <v>56</v>
      </c>
      <c r="G123" s="5">
        <f>IFERROR(VALUE(RIGHT($B123,2)),"")</f>
        <v>89</v>
      </c>
      <c r="H123" s="5">
        <v>1</v>
      </c>
      <c r="I123" s="7" t="s">
        <v>11</v>
      </c>
      <c r="J123" s="7" t="s">
        <v>3</v>
      </c>
      <c r="K123" s="7" t="s">
        <v>512</v>
      </c>
      <c r="L123" s="5">
        <f>COUNTIF(K$2:K$526,K123)</f>
        <v>1</v>
      </c>
      <c r="M123" s="8">
        <v>20100408</v>
      </c>
      <c r="N123" s="19">
        <f ca="1">ROUND(((TODAY())-(DATEVALUE(REPLACE(REPLACE(M123,5,0,"-"),8,0,"-"))))/365,0)</f>
        <v>11</v>
      </c>
      <c r="O123" s="20"/>
      <c r="P123" s="20">
        <v>1</v>
      </c>
      <c r="Q123" s="20">
        <v>497</v>
      </c>
      <c r="R123" s="20"/>
      <c r="S123" s="20"/>
      <c r="T123" s="8">
        <v>19390630</v>
      </c>
      <c r="U123" s="20">
        <f ca="1">ROUND(((TODAY())-(DATEVALUE(REPLACE(REPLACE(T123,5,0,"-"),8,0,"-"))))/365,0)</f>
        <v>81</v>
      </c>
      <c r="V123" s="20">
        <f ca="1">COUNTIF(U$2:U$526,U123)</f>
        <v>18</v>
      </c>
      <c r="W123" s="8">
        <v>19540226</v>
      </c>
      <c r="X123" s="8" t="b">
        <f>T123=W123</f>
        <v>0</v>
      </c>
      <c r="Y123" s="5" t="s">
        <v>5</v>
      </c>
      <c r="Z123" s="20">
        <v>2</v>
      </c>
      <c r="AA123" s="5" t="s">
        <v>13</v>
      </c>
      <c r="AB123" s="5" t="s">
        <v>7</v>
      </c>
      <c r="AC123" s="5" t="s">
        <v>7</v>
      </c>
      <c r="AD123" s="7" t="s">
        <v>29</v>
      </c>
      <c r="AE123" s="7" t="s">
        <v>0</v>
      </c>
      <c r="AF123" s="8">
        <v>0</v>
      </c>
      <c r="AG123" s="8"/>
      <c r="AH123" s="7" t="s">
        <v>9</v>
      </c>
    </row>
    <row r="124" spans="1:34" ht="15.75" x14ac:dyDescent="0.3">
      <c r="A124" s="23" t="s">
        <v>571</v>
      </c>
      <c r="B124" s="27" t="str">
        <f>REPLACE(REPLACE(A124,3,0,"-"),6,0,"-")</f>
        <v>RE-17-12</v>
      </c>
      <c r="C124" s="25" t="str">
        <f>REPLACE(REPLACE(A124,1,1,""),2,4,"")</f>
        <v>E</v>
      </c>
      <c r="D124" s="6" t="str">
        <f>(REPLACE(A124,3,4,""))</f>
        <v>RE</v>
      </c>
      <c r="E124" s="5" t="str">
        <f>IFERROR(VALUE(LEFT($B124,2)),"")</f>
        <v/>
      </c>
      <c r="F124" s="5">
        <f>IFERROR(VALUE(MID($B124,4,2)),"")</f>
        <v>17</v>
      </c>
      <c r="G124" s="5">
        <f>IFERROR(VALUE(RIGHT($B124,2)),"")</f>
        <v>12</v>
      </c>
      <c r="H124" s="5">
        <v>1</v>
      </c>
      <c r="I124" s="7" t="s">
        <v>11</v>
      </c>
      <c r="J124" s="7" t="s">
        <v>3</v>
      </c>
      <c r="K124" s="7" t="s">
        <v>0</v>
      </c>
      <c r="L124" s="5">
        <f>COUNTIF(K$2:K$526,K124)</f>
        <v>37</v>
      </c>
      <c r="M124" s="8">
        <v>20160429</v>
      </c>
      <c r="N124" s="19">
        <f ca="1">ROUND(((TODAY())-(DATEVALUE(REPLACE(REPLACE(M124,5,0,"-"),8,0,"-"))))/365,0)</f>
        <v>4</v>
      </c>
      <c r="O124" s="20"/>
      <c r="P124" s="20">
        <v>4</v>
      </c>
      <c r="Q124" s="20">
        <v>600</v>
      </c>
      <c r="R124" s="20"/>
      <c r="S124" s="20"/>
      <c r="T124" s="8">
        <v>19390630</v>
      </c>
      <c r="U124" s="20">
        <f ca="1">ROUND(((TODAY())-(DATEVALUE(REPLACE(REPLACE(T124,5,0,"-"),8,0,"-"))))/365,0)</f>
        <v>81</v>
      </c>
      <c r="V124" s="20">
        <f ca="1">COUNTIF(U$2:U$526,U124)</f>
        <v>18</v>
      </c>
      <c r="W124" s="8">
        <v>19550108</v>
      </c>
      <c r="X124" s="8" t="b">
        <f>T124=W124</f>
        <v>0</v>
      </c>
      <c r="Y124" s="5" t="s">
        <v>5</v>
      </c>
      <c r="Z124" s="20">
        <v>2</v>
      </c>
      <c r="AA124" s="5" t="s">
        <v>13</v>
      </c>
      <c r="AB124" s="5" t="s">
        <v>7</v>
      </c>
      <c r="AC124" s="5" t="s">
        <v>7</v>
      </c>
      <c r="AD124" s="7" t="s">
        <v>41</v>
      </c>
      <c r="AE124" s="7" t="s">
        <v>0</v>
      </c>
      <c r="AF124" s="8">
        <v>0</v>
      </c>
      <c r="AG124" s="8"/>
      <c r="AH124" s="7" t="s">
        <v>9</v>
      </c>
    </row>
    <row r="125" spans="1:34" ht="15.75" x14ac:dyDescent="0.3">
      <c r="A125" s="23" t="s">
        <v>577</v>
      </c>
      <c r="B125" s="27" t="str">
        <f>REPLACE(REPLACE(A125,3,0,"-"),6,0,"-")</f>
        <v>PZ-77-59</v>
      </c>
      <c r="C125" s="25" t="str">
        <f>REPLACE(REPLACE(A125,1,1,""),2,4,"")</f>
        <v>Z</v>
      </c>
      <c r="D125" s="6" t="str">
        <f>(REPLACE(A125,3,4,""))</f>
        <v>PZ</v>
      </c>
      <c r="E125" s="5" t="str">
        <f>IFERROR(VALUE(LEFT($B125,2)),"")</f>
        <v/>
      </c>
      <c r="F125" s="5">
        <f>IFERROR(VALUE(MID($B125,4,2)),"")</f>
        <v>77</v>
      </c>
      <c r="G125" s="5">
        <f>IFERROR(VALUE(RIGHT($B125,2)),"")</f>
        <v>59</v>
      </c>
      <c r="H125" s="5">
        <v>1</v>
      </c>
      <c r="I125" s="7" t="s">
        <v>11</v>
      </c>
      <c r="J125" s="7" t="s">
        <v>3</v>
      </c>
      <c r="K125" s="7" t="s">
        <v>25</v>
      </c>
      <c r="L125" s="5">
        <f>COUNTIF(K$2:K$526,K125)</f>
        <v>8</v>
      </c>
      <c r="M125" s="8">
        <v>20071116</v>
      </c>
      <c r="N125" s="19">
        <f ca="1">ROUND(((TODAY())-(DATEVALUE(REPLACE(REPLACE(M125,5,0,"-"),8,0,"-"))))/365,0)</f>
        <v>13</v>
      </c>
      <c r="O125" s="20"/>
      <c r="P125" s="20">
        <v>4</v>
      </c>
      <c r="Q125" s="20">
        <v>600</v>
      </c>
      <c r="R125" s="20"/>
      <c r="S125" s="20"/>
      <c r="T125" s="8">
        <v>19390630</v>
      </c>
      <c r="U125" s="20">
        <f ca="1">ROUND(((TODAY())-(DATEVALUE(REPLACE(REPLACE(T125,5,0,"-"),8,0,"-"))))/365,0)</f>
        <v>81</v>
      </c>
      <c r="V125" s="20">
        <f ca="1">COUNTIF(U$2:U$526,U125)</f>
        <v>18</v>
      </c>
      <c r="W125" s="8">
        <v>19541112</v>
      </c>
      <c r="X125" s="8" t="b">
        <f>T125=W125</f>
        <v>0</v>
      </c>
      <c r="Y125" s="5" t="s">
        <v>5</v>
      </c>
      <c r="Z125" s="20">
        <v>2</v>
      </c>
      <c r="AA125" s="5" t="s">
        <v>13</v>
      </c>
      <c r="AB125" s="5" t="s">
        <v>7</v>
      </c>
      <c r="AC125" s="5" t="s">
        <v>7</v>
      </c>
      <c r="AD125" s="7" t="s">
        <v>41</v>
      </c>
      <c r="AE125" s="7" t="s">
        <v>0</v>
      </c>
      <c r="AF125" s="8">
        <v>0</v>
      </c>
      <c r="AG125" s="8"/>
      <c r="AH125" s="7" t="s">
        <v>9</v>
      </c>
    </row>
    <row r="126" spans="1:34" ht="15.75" x14ac:dyDescent="0.3">
      <c r="A126" s="23" t="s">
        <v>611</v>
      </c>
      <c r="B126" s="27" t="str">
        <f>REPLACE(REPLACE(A126,3,0,"-"),6,0,"-")</f>
        <v>PL-40-55</v>
      </c>
      <c r="C126" s="25" t="str">
        <f>REPLACE(REPLACE(A126,1,1,""),2,4,"")</f>
        <v>L</v>
      </c>
      <c r="D126" s="6" t="str">
        <f>(REPLACE(A126,3,4,""))</f>
        <v>PL</v>
      </c>
      <c r="E126" s="5" t="str">
        <f>IFERROR(VALUE(LEFT($B126,2)),"")</f>
        <v/>
      </c>
      <c r="F126" s="5">
        <f>IFERROR(VALUE(MID($B126,4,2)),"")</f>
        <v>40</v>
      </c>
      <c r="G126" s="5">
        <f>IFERROR(VALUE(RIGHT($B126,2)),"")</f>
        <v>55</v>
      </c>
      <c r="H126" s="5">
        <v>1</v>
      </c>
      <c r="I126" s="7" t="s">
        <v>135</v>
      </c>
      <c r="J126" s="7" t="s">
        <v>3</v>
      </c>
      <c r="K126" s="7" t="s">
        <v>93</v>
      </c>
      <c r="L126" s="5">
        <f>COUNTIF(K$2:K$526,K126)</f>
        <v>12</v>
      </c>
      <c r="M126" s="8">
        <v>20160129</v>
      </c>
      <c r="N126" s="19">
        <f ca="1">ROUND(((TODAY())-(DATEVALUE(REPLACE(REPLACE(M126,5,0,"-"),8,0,"-"))))/365,0)</f>
        <v>5</v>
      </c>
      <c r="O126" s="20">
        <v>3</v>
      </c>
      <c r="P126" s="20">
        <v>4</v>
      </c>
      <c r="Q126" s="20">
        <v>600</v>
      </c>
      <c r="R126" s="20">
        <v>279</v>
      </c>
      <c r="S126" s="20">
        <v>286</v>
      </c>
      <c r="T126" s="8">
        <v>19390630</v>
      </c>
      <c r="U126" s="20">
        <f ca="1">ROUND(((TODAY())-(DATEVALUE(REPLACE(REPLACE(T126,5,0,"-"),8,0,"-"))))/365,0)</f>
        <v>81</v>
      </c>
      <c r="V126" s="20">
        <f ca="1">COUNTIF(U$2:U$526,U126)</f>
        <v>18</v>
      </c>
      <c r="W126" s="8">
        <v>19540128</v>
      </c>
      <c r="X126" s="8" t="b">
        <f>T126=W126</f>
        <v>0</v>
      </c>
      <c r="Y126" s="5" t="s">
        <v>5</v>
      </c>
      <c r="Z126" s="20">
        <v>3</v>
      </c>
      <c r="AA126" s="5" t="s">
        <v>136</v>
      </c>
      <c r="AB126" s="5" t="s">
        <v>7</v>
      </c>
      <c r="AC126" s="5" t="s">
        <v>7</v>
      </c>
      <c r="AD126" s="7" t="s">
        <v>77</v>
      </c>
      <c r="AE126" s="7" t="s">
        <v>0</v>
      </c>
      <c r="AF126" s="8">
        <v>0.06</v>
      </c>
      <c r="AG126" s="8">
        <v>142</v>
      </c>
      <c r="AH126" s="7" t="s">
        <v>9</v>
      </c>
    </row>
    <row r="127" spans="1:34" ht="15.75" x14ac:dyDescent="0.3">
      <c r="A127" s="23" t="s">
        <v>686</v>
      </c>
      <c r="B127" s="27" t="str">
        <f>REPLACE(REPLACE(A127,3,0,"-"),6,0,"-")</f>
        <v>ZM-27-78</v>
      </c>
      <c r="C127" s="25" t="str">
        <f>REPLACE(REPLACE(A127,1,1,""),2,4,"")</f>
        <v>M</v>
      </c>
      <c r="D127" s="6" t="str">
        <f>(REPLACE(A127,3,4,""))</f>
        <v>ZM</v>
      </c>
      <c r="E127" s="5" t="str">
        <f>IFERROR(VALUE(LEFT($B127,2)),"")</f>
        <v/>
      </c>
      <c r="F127" s="5">
        <f>IFERROR(VALUE(MID($B127,4,2)),"")</f>
        <v>27</v>
      </c>
      <c r="G127" s="5">
        <f>IFERROR(VALUE(RIGHT($B127,2)),"")</f>
        <v>78</v>
      </c>
      <c r="H127" s="5" t="s">
        <v>860</v>
      </c>
      <c r="I127" s="7" t="s">
        <v>11</v>
      </c>
      <c r="J127" s="7" t="s">
        <v>3</v>
      </c>
      <c r="K127" s="7" t="s">
        <v>25</v>
      </c>
      <c r="L127" s="5">
        <f>COUNTIF(K$2:K$526,K127)</f>
        <v>8</v>
      </c>
      <c r="M127" s="8">
        <v>19980228</v>
      </c>
      <c r="N127" s="19">
        <f ca="1">ROUND(((TODAY())-(DATEVALUE(REPLACE(REPLACE(M127,5,0,"-"),8,0,"-"))))/365,0)</f>
        <v>23</v>
      </c>
      <c r="O127" s="20"/>
      <c r="P127" s="20">
        <v>4</v>
      </c>
      <c r="Q127" s="20">
        <v>997</v>
      </c>
      <c r="R127" s="20"/>
      <c r="S127" s="20"/>
      <c r="T127" s="8">
        <v>19390630</v>
      </c>
      <c r="U127" s="20">
        <f ca="1">ROUND(((TODAY())-(DATEVALUE(REPLACE(REPLACE(T127,5,0,"-"),8,0,"-"))))/365,0)</f>
        <v>81</v>
      </c>
      <c r="V127" s="20">
        <f ca="1">COUNTIF(U$2:U$526,U127)</f>
        <v>18</v>
      </c>
      <c r="W127" s="8">
        <v>19920806</v>
      </c>
      <c r="X127" s="8" t="b">
        <f>T127=W127</f>
        <v>0</v>
      </c>
      <c r="Y127" s="5" t="s">
        <v>5</v>
      </c>
      <c r="Z127" s="20">
        <v>2</v>
      </c>
      <c r="AA127" s="5" t="s">
        <v>13</v>
      </c>
      <c r="AB127" s="5" t="s">
        <v>7</v>
      </c>
      <c r="AC127" s="5" t="s">
        <v>7</v>
      </c>
      <c r="AD127" s="7" t="s">
        <v>41</v>
      </c>
      <c r="AE127" s="7" t="s">
        <v>0</v>
      </c>
      <c r="AF127" s="8">
        <v>0</v>
      </c>
      <c r="AG127" s="8"/>
      <c r="AH127" s="7" t="s">
        <v>9</v>
      </c>
    </row>
    <row r="128" spans="1:34" ht="15.75" x14ac:dyDescent="0.3">
      <c r="A128" s="23" t="s">
        <v>694</v>
      </c>
      <c r="B128" s="27" t="str">
        <f>REPLACE(REPLACE(A128,3,0,"-"),6,0,"-")</f>
        <v>XL-27-24</v>
      </c>
      <c r="C128" s="25" t="str">
        <f>REPLACE(REPLACE(A128,1,1,""),2,4,"")</f>
        <v>L</v>
      </c>
      <c r="D128" s="6" t="str">
        <f>(REPLACE(A128,3,4,""))</f>
        <v>XL</v>
      </c>
      <c r="E128" s="5" t="str">
        <f>IFERROR(VALUE(LEFT($B128,2)),"")</f>
        <v/>
      </c>
      <c r="F128" s="5">
        <f>IFERROR(VALUE(MID($B128,4,2)),"")</f>
        <v>27</v>
      </c>
      <c r="G128" s="5">
        <f>IFERROR(VALUE(RIGHT($B128,2)),"")</f>
        <v>24</v>
      </c>
      <c r="H128" s="5">
        <v>1</v>
      </c>
      <c r="I128" s="7" t="s">
        <v>11</v>
      </c>
      <c r="J128" s="7" t="s">
        <v>3</v>
      </c>
      <c r="K128" s="7" t="s">
        <v>695</v>
      </c>
      <c r="L128" s="5">
        <f>COUNTIF(K$2:K$526,K128)</f>
        <v>1</v>
      </c>
      <c r="M128" s="8">
        <v>20190405</v>
      </c>
      <c r="N128" s="19">
        <f ca="1">ROUND(((TODAY())-(DATEVALUE(REPLACE(REPLACE(M128,5,0,"-"),8,0,"-"))))/365,0)</f>
        <v>2</v>
      </c>
      <c r="O128" s="20"/>
      <c r="P128" s="20">
        <v>4</v>
      </c>
      <c r="Q128" s="20">
        <v>600</v>
      </c>
      <c r="R128" s="20"/>
      <c r="S128" s="20"/>
      <c r="T128" s="8">
        <v>19390630</v>
      </c>
      <c r="U128" s="20">
        <f ca="1">ROUND(((TODAY())-(DATEVALUE(REPLACE(REPLACE(T128,5,0,"-"),8,0,"-"))))/365,0)</f>
        <v>81</v>
      </c>
      <c r="V128" s="20">
        <f ca="1">COUNTIF(U$2:U$526,U128)</f>
        <v>18</v>
      </c>
      <c r="W128" s="8">
        <v>19530303</v>
      </c>
      <c r="X128" s="8" t="b">
        <f>T128=W128</f>
        <v>0</v>
      </c>
      <c r="Y128" s="5" t="s">
        <v>5</v>
      </c>
      <c r="Z128" s="20">
        <v>2</v>
      </c>
      <c r="AA128" s="5" t="s">
        <v>13</v>
      </c>
      <c r="AB128" s="5" t="s">
        <v>7</v>
      </c>
      <c r="AC128" s="5" t="s">
        <v>7</v>
      </c>
      <c r="AD128" s="7" t="s">
        <v>526</v>
      </c>
      <c r="AE128" s="7" t="s">
        <v>0</v>
      </c>
      <c r="AF128" s="8">
        <v>0</v>
      </c>
      <c r="AG128" s="8"/>
      <c r="AH128" s="7" t="s">
        <v>9</v>
      </c>
    </row>
    <row r="129" spans="1:34" ht="15.75" x14ac:dyDescent="0.3">
      <c r="A129" s="23" t="s">
        <v>704</v>
      </c>
      <c r="B129" s="27" t="str">
        <f>REPLACE(REPLACE(A129,3,0,"-"),6,0,"-")</f>
        <v>RU-93-45</v>
      </c>
      <c r="C129" s="25" t="str">
        <f>REPLACE(REPLACE(A129,1,1,""),2,4,"")</f>
        <v>U</v>
      </c>
      <c r="D129" s="6" t="str">
        <f>(REPLACE(A129,3,4,""))</f>
        <v>RU</v>
      </c>
      <c r="E129" s="5" t="str">
        <f>IFERROR(VALUE(LEFT($B129,2)),"")</f>
        <v/>
      </c>
      <c r="F129" s="5">
        <f>IFERROR(VALUE(MID($B129,4,2)),"")</f>
        <v>93</v>
      </c>
      <c r="G129" s="5">
        <f>IFERROR(VALUE(RIGHT($B129,2)),"")</f>
        <v>45</v>
      </c>
      <c r="H129" s="5">
        <v>1</v>
      </c>
      <c r="I129" s="7" t="s">
        <v>11</v>
      </c>
      <c r="J129" s="7" t="s">
        <v>3</v>
      </c>
      <c r="K129" s="7" t="s">
        <v>129</v>
      </c>
      <c r="L129" s="5">
        <f>COUNTIF(K$2:K$526,K129)</f>
        <v>4</v>
      </c>
      <c r="M129" s="8">
        <v>20190606</v>
      </c>
      <c r="N129" s="19">
        <f ca="1">ROUND(((TODAY())-(DATEVALUE(REPLACE(REPLACE(M129,5,0,"-"),8,0,"-"))))/365,0)</f>
        <v>1</v>
      </c>
      <c r="O129" s="20">
        <v>1</v>
      </c>
      <c r="P129" s="20">
        <v>1</v>
      </c>
      <c r="Q129" s="20">
        <v>600</v>
      </c>
      <c r="R129" s="20">
        <v>163</v>
      </c>
      <c r="S129" s="20">
        <v>170</v>
      </c>
      <c r="T129" s="8">
        <v>19390630</v>
      </c>
      <c r="U129" s="20">
        <f ca="1">ROUND(((TODAY())-(DATEVALUE(REPLACE(REPLACE(T129,5,0,"-"),8,0,"-"))))/365,0)</f>
        <v>81</v>
      </c>
      <c r="V129" s="20">
        <f ca="1">COUNTIF(U$2:U$526,U129)</f>
        <v>18</v>
      </c>
      <c r="W129" s="8">
        <v>19550819</v>
      </c>
      <c r="X129" s="8" t="b">
        <f>T129=W129</f>
        <v>0</v>
      </c>
      <c r="Y129" s="5" t="s">
        <v>5</v>
      </c>
      <c r="Z129" s="20">
        <v>2</v>
      </c>
      <c r="AA129" s="5" t="s">
        <v>13</v>
      </c>
      <c r="AB129" s="5" t="s">
        <v>7</v>
      </c>
      <c r="AC129" s="5" t="s">
        <v>7</v>
      </c>
      <c r="AD129" s="7" t="s">
        <v>77</v>
      </c>
      <c r="AE129" s="7" t="s">
        <v>0</v>
      </c>
      <c r="AF129" s="8">
        <v>0.08</v>
      </c>
      <c r="AG129" s="8">
        <v>139</v>
      </c>
      <c r="AH129" s="7" t="s">
        <v>9</v>
      </c>
    </row>
    <row r="130" spans="1:34" ht="15.75" x14ac:dyDescent="0.3">
      <c r="A130" s="23" t="s">
        <v>727</v>
      </c>
      <c r="B130" s="27" t="str">
        <f>REPLACE(REPLACE(A130,3,0,"-"),6,0,"-")</f>
        <v>NE-10-15</v>
      </c>
      <c r="C130" s="25" t="str">
        <f>REPLACE(REPLACE(A130,1,1,""),2,4,"")</f>
        <v>E</v>
      </c>
      <c r="D130" s="6" t="str">
        <f>(REPLACE(A130,3,4,""))</f>
        <v>NE</v>
      </c>
      <c r="E130" s="5" t="str">
        <f>IFERROR(VALUE(LEFT($B130,2)),"")</f>
        <v/>
      </c>
      <c r="F130" s="5">
        <f>IFERROR(VALUE(MID($B130,4,2)),"")</f>
        <v>10</v>
      </c>
      <c r="G130" s="5">
        <f>IFERROR(VALUE(RIGHT($B130,2)),"")</f>
        <v>15</v>
      </c>
      <c r="H130" s="5">
        <v>1</v>
      </c>
      <c r="I130" s="7" t="s">
        <v>11</v>
      </c>
      <c r="J130" s="7" t="s">
        <v>3</v>
      </c>
      <c r="K130" s="7" t="s">
        <v>23</v>
      </c>
      <c r="L130" s="5">
        <f>COUNTIF(K$2:K$526,K130)</f>
        <v>19</v>
      </c>
      <c r="M130" s="8">
        <v>19931007</v>
      </c>
      <c r="N130" s="19">
        <f ca="1">ROUND(((TODAY())-(DATEVALUE(REPLACE(REPLACE(M130,5,0,"-"),8,0,"-"))))/365,0)</f>
        <v>27</v>
      </c>
      <c r="O130" s="20"/>
      <c r="P130" s="20">
        <v>1</v>
      </c>
      <c r="Q130" s="20">
        <v>250</v>
      </c>
      <c r="R130" s="20"/>
      <c r="S130" s="20"/>
      <c r="T130" s="8">
        <v>19390630</v>
      </c>
      <c r="U130" s="20">
        <f ca="1">ROUND(((TODAY())-(DATEVALUE(REPLACE(REPLACE(T130,5,0,"-"),8,0,"-"))))/365,0)</f>
        <v>81</v>
      </c>
      <c r="V130" s="20">
        <f ca="1">COUNTIF(U$2:U$526,U130)</f>
        <v>18</v>
      </c>
      <c r="W130" s="8">
        <v>19521029</v>
      </c>
      <c r="X130" s="8" t="b">
        <f>T130=W130</f>
        <v>0</v>
      </c>
      <c r="Y130" s="5" t="s">
        <v>9</v>
      </c>
      <c r="Z130" s="20">
        <v>2</v>
      </c>
      <c r="AA130" s="5" t="s">
        <v>13</v>
      </c>
      <c r="AB130" s="5" t="s">
        <v>7</v>
      </c>
      <c r="AC130" s="5" t="s">
        <v>7</v>
      </c>
      <c r="AD130" s="7" t="s">
        <v>29</v>
      </c>
      <c r="AE130" s="7" t="s">
        <v>0</v>
      </c>
      <c r="AF130" s="8">
        <v>0</v>
      </c>
      <c r="AG130" s="8"/>
      <c r="AH130" s="7" t="s">
        <v>9</v>
      </c>
    </row>
    <row r="131" spans="1:34" ht="15.75" x14ac:dyDescent="0.3">
      <c r="A131" s="23" t="s">
        <v>787</v>
      </c>
      <c r="B131" s="27" t="str">
        <f>REPLACE(REPLACE(A131,3,0,"-"),6,0,"-")</f>
        <v>ZM-61-82</v>
      </c>
      <c r="C131" s="25" t="str">
        <f>REPLACE(REPLACE(A131,1,1,""),2,4,"")</f>
        <v>M</v>
      </c>
      <c r="D131" s="6" t="str">
        <f>(REPLACE(A131,3,4,""))</f>
        <v>ZM</v>
      </c>
      <c r="E131" s="5" t="str">
        <f>IFERROR(VALUE(LEFT($B131,2)),"")</f>
        <v/>
      </c>
      <c r="F131" s="5">
        <f>IFERROR(VALUE(MID($B131,4,2)),"")</f>
        <v>61</v>
      </c>
      <c r="G131" s="5">
        <f>IFERROR(VALUE(RIGHT($B131,2)),"")</f>
        <v>82</v>
      </c>
      <c r="H131" s="5" t="s">
        <v>860</v>
      </c>
      <c r="I131" s="7" t="s">
        <v>11</v>
      </c>
      <c r="J131" s="7" t="s">
        <v>3</v>
      </c>
      <c r="K131" s="7" t="s">
        <v>788</v>
      </c>
      <c r="L131" s="5">
        <f>COUNTIF(K$2:K$526,K131)</f>
        <v>1</v>
      </c>
      <c r="M131" s="8">
        <v>20140115</v>
      </c>
      <c r="N131" s="19">
        <f ca="1">ROUND(((TODAY())-(DATEVALUE(REPLACE(REPLACE(M131,5,0,"-"),8,0,"-"))))/365,0)</f>
        <v>7</v>
      </c>
      <c r="O131" s="20"/>
      <c r="P131" s="20">
        <v>1</v>
      </c>
      <c r="Q131" s="20">
        <v>500</v>
      </c>
      <c r="R131" s="20"/>
      <c r="S131" s="20"/>
      <c r="T131" s="8">
        <v>19390630</v>
      </c>
      <c r="U131" s="20">
        <f ca="1">ROUND(((TODAY())-(DATEVALUE(REPLACE(REPLACE(T131,5,0,"-"),8,0,"-"))))/365,0)</f>
        <v>81</v>
      </c>
      <c r="V131" s="20">
        <f ca="1">COUNTIF(U$2:U$526,U131)</f>
        <v>18</v>
      </c>
      <c r="W131" s="8">
        <v>19950719</v>
      </c>
      <c r="X131" s="8" t="b">
        <f>T131=W131</f>
        <v>0</v>
      </c>
      <c r="Y131" s="5" t="s">
        <v>5</v>
      </c>
      <c r="Z131" s="20">
        <v>2</v>
      </c>
      <c r="AA131" s="5" t="s">
        <v>13</v>
      </c>
      <c r="AB131" s="5" t="s">
        <v>7</v>
      </c>
      <c r="AC131" s="5" t="s">
        <v>7</v>
      </c>
      <c r="AD131" s="7" t="s">
        <v>29</v>
      </c>
      <c r="AE131" s="7" t="s">
        <v>0</v>
      </c>
      <c r="AF131" s="8">
        <v>0</v>
      </c>
      <c r="AG131" s="8"/>
      <c r="AH131" s="7" t="s">
        <v>9</v>
      </c>
    </row>
    <row r="132" spans="1:34" ht="15.75" x14ac:dyDescent="0.3">
      <c r="A132" s="23" t="s">
        <v>792</v>
      </c>
      <c r="B132" s="27" t="str">
        <f>REPLACE(REPLACE(A132,3,0,"-"),6,0,"-")</f>
        <v>ZM-08-60</v>
      </c>
      <c r="C132" s="25" t="str">
        <f>REPLACE(REPLACE(A132,1,1,""),2,4,"")</f>
        <v>M</v>
      </c>
      <c r="D132" s="6" t="str">
        <f>(REPLACE(A132,3,4,""))</f>
        <v>ZM</v>
      </c>
      <c r="E132" s="5" t="str">
        <f>IFERROR(VALUE(LEFT($B132,2)),"")</f>
        <v/>
      </c>
      <c r="F132" s="5">
        <f>IFERROR(VALUE(MID($B132,4,2)),"")</f>
        <v>8</v>
      </c>
      <c r="G132" s="5">
        <f>IFERROR(VALUE(RIGHT($B132,2)),"")</f>
        <v>60</v>
      </c>
      <c r="H132" s="5" t="s">
        <v>860</v>
      </c>
      <c r="I132" s="7" t="s">
        <v>11</v>
      </c>
      <c r="J132" s="7" t="s">
        <v>3</v>
      </c>
      <c r="K132" s="7" t="s">
        <v>23</v>
      </c>
      <c r="L132" s="5">
        <f>COUNTIF(K$2:K$526,K132)</f>
        <v>19</v>
      </c>
      <c r="M132" s="8">
        <v>19900711</v>
      </c>
      <c r="N132" s="19">
        <f ca="1">ROUND(((TODAY())-(DATEVALUE(REPLACE(REPLACE(M132,5,0,"-"),8,0,"-"))))/365,0)</f>
        <v>30</v>
      </c>
      <c r="O132" s="20"/>
      <c r="P132" s="20">
        <v>1</v>
      </c>
      <c r="Q132" s="20">
        <v>350</v>
      </c>
      <c r="R132" s="20"/>
      <c r="S132" s="20"/>
      <c r="T132" s="8">
        <v>19390630</v>
      </c>
      <c r="U132" s="20">
        <f ca="1">ROUND(((TODAY())-(DATEVALUE(REPLACE(REPLACE(T132,5,0,"-"),8,0,"-"))))/365,0)</f>
        <v>81</v>
      </c>
      <c r="V132" s="20">
        <f ca="1">COUNTIF(U$2:U$526,U132)</f>
        <v>18</v>
      </c>
      <c r="W132" s="8">
        <v>19900711</v>
      </c>
      <c r="X132" s="8" t="b">
        <f>T132=W132</f>
        <v>0</v>
      </c>
      <c r="Y132" s="5" t="s">
        <v>5</v>
      </c>
      <c r="Z132" s="20">
        <v>2</v>
      </c>
      <c r="AA132" s="5" t="s">
        <v>13</v>
      </c>
      <c r="AB132" s="5" t="s">
        <v>7</v>
      </c>
      <c r="AC132" s="5" t="s">
        <v>7</v>
      </c>
      <c r="AD132" s="7" t="s">
        <v>29</v>
      </c>
      <c r="AE132" s="7" t="s">
        <v>0</v>
      </c>
      <c r="AF132" s="8">
        <v>0</v>
      </c>
      <c r="AG132" s="8"/>
      <c r="AH132" s="7" t="s">
        <v>9</v>
      </c>
    </row>
    <row r="133" spans="1:34" ht="15.75" x14ac:dyDescent="0.3">
      <c r="A133" s="23" t="s">
        <v>435</v>
      </c>
      <c r="B133" s="27" t="str">
        <f>REPLACE(REPLACE(A133,3,0,"-"),6,0,"-")</f>
        <v>ZF-02-46</v>
      </c>
      <c r="C133" s="25" t="str">
        <f>REPLACE(REPLACE(A133,1,1,""),2,4,"")</f>
        <v>F</v>
      </c>
      <c r="D133" s="6" t="str">
        <f>(REPLACE(A133,3,4,""))</f>
        <v>ZF</v>
      </c>
      <c r="E133" s="5" t="str">
        <f>IFERROR(VALUE(LEFT($B133,2)),"")</f>
        <v/>
      </c>
      <c r="F133" s="5">
        <f>IFERROR(VALUE(MID($B133,4,2)),"")</f>
        <v>2</v>
      </c>
      <c r="G133" s="5">
        <f>IFERROR(VALUE(RIGHT($B133,2)),"")</f>
        <v>46</v>
      </c>
      <c r="H133" s="5" t="s">
        <v>860</v>
      </c>
      <c r="I133" s="7" t="s">
        <v>11</v>
      </c>
      <c r="J133" s="7" t="s">
        <v>3</v>
      </c>
      <c r="K133" s="7" t="s">
        <v>436</v>
      </c>
      <c r="L133" s="5">
        <f>COUNTIF(K$2:K$526,K133)</f>
        <v>1</v>
      </c>
      <c r="M133" s="8">
        <v>20051109</v>
      </c>
      <c r="N133" s="19">
        <f ca="1">ROUND(((TODAY())-(DATEVALUE(REPLACE(REPLACE(M133,5,0,"-"),8,0,"-"))))/365,0)</f>
        <v>15</v>
      </c>
      <c r="O133" s="20"/>
      <c r="P133" s="20">
        <v>10</v>
      </c>
      <c r="Q133" s="20">
        <v>350</v>
      </c>
      <c r="R133" s="20">
        <v>149</v>
      </c>
      <c r="S133" s="20">
        <v>156</v>
      </c>
      <c r="T133" s="8">
        <v>19400228</v>
      </c>
      <c r="U133" s="20">
        <f ca="1">ROUND(((TODAY())-(DATEVALUE(REPLACE(REPLACE(T133,5,0,"-"),8,0,"-"))))/365,0)</f>
        <v>81</v>
      </c>
      <c r="V133" s="20">
        <f ca="1">COUNTIF(U$2:U$526,U133)</f>
        <v>18</v>
      </c>
      <c r="W133" s="8">
        <v>20010606</v>
      </c>
      <c r="X133" s="8" t="b">
        <f>T133=W133</f>
        <v>0</v>
      </c>
      <c r="Y133" s="5" t="s">
        <v>5</v>
      </c>
      <c r="Z133" s="20">
        <v>2</v>
      </c>
      <c r="AA133" s="5" t="s">
        <v>13</v>
      </c>
      <c r="AB133" s="5" t="s">
        <v>7</v>
      </c>
      <c r="AC133" s="5" t="s">
        <v>7</v>
      </c>
      <c r="AD133" s="7" t="s">
        <v>164</v>
      </c>
      <c r="AE133" s="7" t="s">
        <v>0</v>
      </c>
      <c r="AF133" s="8">
        <v>0.32</v>
      </c>
      <c r="AG133" s="8">
        <v>140</v>
      </c>
      <c r="AH133" s="7" t="s">
        <v>9</v>
      </c>
    </row>
    <row r="134" spans="1:34" ht="15.75" x14ac:dyDescent="0.3">
      <c r="A134" s="23" t="s">
        <v>431</v>
      </c>
      <c r="B134" s="27" t="str">
        <f>REPLACE(REPLACE(A134,3,0,"-"),6,0,"-")</f>
        <v>ZF-60-80</v>
      </c>
      <c r="C134" s="25" t="str">
        <f>REPLACE(REPLACE(A134,1,1,""),2,4,"")</f>
        <v>F</v>
      </c>
      <c r="D134" s="6" t="str">
        <f>(REPLACE(A134,3,4,""))</f>
        <v>ZF</v>
      </c>
      <c r="E134" s="5" t="str">
        <f>IFERROR(VALUE(LEFT($B134,2)),"")</f>
        <v/>
      </c>
      <c r="F134" s="5">
        <f>IFERROR(VALUE(MID($B134,4,2)),"")</f>
        <v>60</v>
      </c>
      <c r="G134" s="5">
        <f>IFERROR(VALUE(RIGHT($B134,2)),"")</f>
        <v>80</v>
      </c>
      <c r="H134" s="5" t="s">
        <v>860</v>
      </c>
      <c r="I134" s="7" t="s">
        <v>11</v>
      </c>
      <c r="J134" s="7" t="s">
        <v>3</v>
      </c>
      <c r="K134" s="7" t="s">
        <v>123</v>
      </c>
      <c r="L134" s="5">
        <f>COUNTIF(K$2:K$526,K134)</f>
        <v>13</v>
      </c>
      <c r="M134" s="8">
        <v>20110806</v>
      </c>
      <c r="N134" s="19">
        <f ca="1">ROUND(((TODAY())-(DATEVALUE(REPLACE(REPLACE(M134,5,0,"-"),8,0,"-"))))/365,0)</f>
        <v>9</v>
      </c>
      <c r="O134" s="20">
        <v>1</v>
      </c>
      <c r="P134" s="20">
        <v>1</v>
      </c>
      <c r="Q134" s="20">
        <v>350</v>
      </c>
      <c r="R134" s="20">
        <v>162</v>
      </c>
      <c r="S134" s="20">
        <v>168</v>
      </c>
      <c r="T134" s="8">
        <v>19400418</v>
      </c>
      <c r="U134" s="20">
        <f ca="1">ROUND(((TODAY())-(DATEVALUE(REPLACE(REPLACE(T134,5,0,"-"),8,0,"-"))))/365,0)</f>
        <v>81</v>
      </c>
      <c r="V134" s="20">
        <f ca="1">COUNTIF(U$2:U$526,U134)</f>
        <v>18</v>
      </c>
      <c r="W134" s="8">
        <v>20110113</v>
      </c>
      <c r="X134" s="8" t="b">
        <f>T134=W134</f>
        <v>0</v>
      </c>
      <c r="Y134" s="5" t="s">
        <v>5</v>
      </c>
      <c r="Z134" s="20">
        <v>2</v>
      </c>
      <c r="AA134" s="5" t="s">
        <v>13</v>
      </c>
      <c r="AB134" s="5" t="s">
        <v>7</v>
      </c>
      <c r="AC134" s="5" t="s">
        <v>7</v>
      </c>
      <c r="AD134" s="7" t="s">
        <v>77</v>
      </c>
      <c r="AE134" s="7" t="s">
        <v>0</v>
      </c>
      <c r="AF134" s="8">
        <v>0.05</v>
      </c>
      <c r="AG134" s="8">
        <v>140</v>
      </c>
      <c r="AH134" s="7" t="s">
        <v>9</v>
      </c>
    </row>
    <row r="135" spans="1:34" ht="15.75" x14ac:dyDescent="0.3">
      <c r="A135" s="23" t="s">
        <v>122</v>
      </c>
      <c r="B135" s="27" t="str">
        <f>REPLACE(REPLACE(A135,3,0,"-"),6,0,"-")</f>
        <v>ZF-82-84</v>
      </c>
      <c r="C135" s="25" t="str">
        <f>REPLACE(REPLACE(A135,1,1,""),2,4,"")</f>
        <v>F</v>
      </c>
      <c r="D135" s="6" t="str">
        <f>(REPLACE(A135,3,4,""))</f>
        <v>ZF</v>
      </c>
      <c r="E135" s="5" t="str">
        <f>IFERROR(VALUE(LEFT($B135,2)),"")</f>
        <v/>
      </c>
      <c r="F135" s="5">
        <f>IFERROR(VALUE(MID($B135,4,2)),"")</f>
        <v>82</v>
      </c>
      <c r="G135" s="5">
        <f>IFERROR(VALUE(RIGHT($B135,2)),"")</f>
        <v>84</v>
      </c>
      <c r="H135" s="5" t="s">
        <v>860</v>
      </c>
      <c r="I135" s="7" t="s">
        <v>11</v>
      </c>
      <c r="J135" s="7" t="s">
        <v>3</v>
      </c>
      <c r="K135" s="7" t="s">
        <v>123</v>
      </c>
      <c r="L135" s="5">
        <f>COUNTIF(K$2:K$526,K135)</f>
        <v>13</v>
      </c>
      <c r="M135" s="8">
        <v>20140730</v>
      </c>
      <c r="N135" s="19">
        <f ca="1">ROUND(((TODAY())-(DATEVALUE(REPLACE(REPLACE(M135,5,0,"-"),8,0,"-"))))/365,0)</f>
        <v>6</v>
      </c>
      <c r="O135" s="20">
        <v>1</v>
      </c>
      <c r="P135" s="20">
        <v>1</v>
      </c>
      <c r="Q135" s="20">
        <v>348</v>
      </c>
      <c r="R135" s="20">
        <v>159</v>
      </c>
      <c r="S135" s="20">
        <v>170</v>
      </c>
      <c r="T135" s="8">
        <v>19400630</v>
      </c>
      <c r="U135" s="20">
        <f ca="1">ROUND(((TODAY())-(DATEVALUE(REPLACE(REPLACE(T135,5,0,"-"),8,0,"-"))))/365,0)</f>
        <v>80</v>
      </c>
      <c r="V135" s="20">
        <f ca="1">COUNTIF(U$2:U$526,U135)</f>
        <v>12</v>
      </c>
      <c r="W135" s="8">
        <v>20140730</v>
      </c>
      <c r="X135" s="8" t="b">
        <f>T135=W135</f>
        <v>0</v>
      </c>
      <c r="Y135" s="5" t="s">
        <v>5</v>
      </c>
      <c r="Z135" s="20">
        <v>2</v>
      </c>
      <c r="AA135" s="5" t="s">
        <v>13</v>
      </c>
      <c r="AB135" s="5" t="s">
        <v>7</v>
      </c>
      <c r="AC135" s="5" t="s">
        <v>7</v>
      </c>
      <c r="AD135" s="7" t="s">
        <v>124</v>
      </c>
      <c r="AE135" s="7" t="s">
        <v>0</v>
      </c>
      <c r="AF135" s="8">
        <v>0.08</v>
      </c>
      <c r="AG135" s="8">
        <v>139</v>
      </c>
      <c r="AH135" s="7" t="s">
        <v>9</v>
      </c>
    </row>
    <row r="136" spans="1:34" ht="15.75" x14ac:dyDescent="0.3">
      <c r="A136" s="23" t="s">
        <v>220</v>
      </c>
      <c r="B136" s="27" t="str">
        <f>REPLACE(REPLACE(A136,3,0,"-"),6,0,"-")</f>
        <v>MG-26-RL</v>
      </c>
      <c r="C136" s="25" t="str">
        <f>REPLACE(REPLACE(A136,1,1,""),2,4,"")</f>
        <v>G</v>
      </c>
      <c r="D136" s="6" t="str">
        <f>(REPLACE(A136,3,4,""))</f>
        <v>MG</v>
      </c>
      <c r="E136" s="5" t="str">
        <f>IFERROR(VALUE(LEFT($B136,2)),"")</f>
        <v/>
      </c>
      <c r="F136" s="5">
        <f>IFERROR(VALUE(MID($B136,4,2)),"")</f>
        <v>26</v>
      </c>
      <c r="G136" s="5" t="str">
        <f>IFERROR(VALUE(RIGHT($B136,2)),"")</f>
        <v/>
      </c>
      <c r="H136" s="5" t="s">
        <v>860</v>
      </c>
      <c r="I136" s="7" t="s">
        <v>11</v>
      </c>
      <c r="J136" s="7" t="s">
        <v>3</v>
      </c>
      <c r="K136" s="7" t="s">
        <v>123</v>
      </c>
      <c r="L136" s="5">
        <f>COUNTIF(K$2:K$526,K136)</f>
        <v>13</v>
      </c>
      <c r="M136" s="8">
        <v>19850813</v>
      </c>
      <c r="N136" s="19">
        <f ca="1">ROUND(((TODAY())-(DATEVALUE(REPLACE(REPLACE(M136,5,0,"-"),8,0,"-"))))/365,0)</f>
        <v>35</v>
      </c>
      <c r="O136" s="20"/>
      <c r="P136" s="20">
        <v>1</v>
      </c>
      <c r="Q136" s="20">
        <v>350</v>
      </c>
      <c r="R136" s="20"/>
      <c r="S136" s="20"/>
      <c r="T136" s="8">
        <v>19400630</v>
      </c>
      <c r="U136" s="20">
        <f ca="1">ROUND(((TODAY())-(DATEVALUE(REPLACE(REPLACE(T136,5,0,"-"),8,0,"-"))))/365,0)</f>
        <v>80</v>
      </c>
      <c r="V136" s="20">
        <f ca="1">COUNTIF(U$2:U$526,U136)</f>
        <v>12</v>
      </c>
      <c r="W136" s="8">
        <v>19850813</v>
      </c>
      <c r="X136" s="8" t="b">
        <f>T136=W136</f>
        <v>0</v>
      </c>
      <c r="Y136" s="5" t="s">
        <v>5</v>
      </c>
      <c r="Z136" s="20">
        <v>2</v>
      </c>
      <c r="AA136" s="5" t="s">
        <v>13</v>
      </c>
      <c r="AB136" s="5" t="s">
        <v>7</v>
      </c>
      <c r="AC136" s="5" t="s">
        <v>7</v>
      </c>
      <c r="AD136" s="7" t="s">
        <v>196</v>
      </c>
      <c r="AE136" s="7" t="s">
        <v>0</v>
      </c>
      <c r="AF136" s="8">
        <v>0</v>
      </c>
      <c r="AG136" s="8"/>
      <c r="AH136" s="7" t="s">
        <v>9</v>
      </c>
    </row>
    <row r="137" spans="1:34" ht="15.75" x14ac:dyDescent="0.3">
      <c r="A137" s="23" t="s">
        <v>258</v>
      </c>
      <c r="B137" s="27" t="str">
        <f>REPLACE(REPLACE(A137,3,0,"-"),6,0,"-")</f>
        <v>RU-81-03</v>
      </c>
      <c r="C137" s="25" t="str">
        <f>REPLACE(REPLACE(A137,1,1,""),2,4,"")</f>
        <v>U</v>
      </c>
      <c r="D137" s="6" t="str">
        <f>(REPLACE(A137,3,4,""))</f>
        <v>RU</v>
      </c>
      <c r="E137" s="5" t="str">
        <f>IFERROR(VALUE(LEFT($B137,2)),"")</f>
        <v/>
      </c>
      <c r="F137" s="5">
        <f>IFERROR(VALUE(MID($B137,4,2)),"")</f>
        <v>81</v>
      </c>
      <c r="G137" s="5">
        <f>IFERROR(VALUE(RIGHT($B137,2)),"")</f>
        <v>3</v>
      </c>
      <c r="H137" s="5">
        <v>1</v>
      </c>
      <c r="I137" s="7" t="s">
        <v>11</v>
      </c>
      <c r="J137" s="7" t="s">
        <v>3</v>
      </c>
      <c r="K137" s="7" t="s">
        <v>3</v>
      </c>
      <c r="L137" s="5">
        <f>COUNTIF(K$2:K$526,K137)</f>
        <v>4</v>
      </c>
      <c r="M137" s="8">
        <v>20121015</v>
      </c>
      <c r="N137" s="19">
        <f ca="1">ROUND(((TODAY())-(DATEVALUE(REPLACE(REPLACE(M137,5,0,"-"),8,0,"-"))))/365,0)</f>
        <v>8</v>
      </c>
      <c r="O137" s="20"/>
      <c r="P137" s="20">
        <v>4</v>
      </c>
      <c r="Q137" s="20">
        <v>600</v>
      </c>
      <c r="R137" s="20">
        <v>180</v>
      </c>
      <c r="S137" s="20">
        <v>187</v>
      </c>
      <c r="T137" s="8">
        <v>19400630</v>
      </c>
      <c r="U137" s="20">
        <f ca="1">ROUND(((TODAY())-(DATEVALUE(REPLACE(REPLACE(T137,5,0,"-"),8,0,"-"))))/365,0)</f>
        <v>80</v>
      </c>
      <c r="V137" s="20">
        <f ca="1">COUNTIF(U$2:U$526,U137)</f>
        <v>12</v>
      </c>
      <c r="W137" s="8">
        <v>19550813</v>
      </c>
      <c r="X137" s="8" t="b">
        <f>T137=W137</f>
        <v>0</v>
      </c>
      <c r="Y137" s="5" t="s">
        <v>5</v>
      </c>
      <c r="Z137" s="20">
        <v>2</v>
      </c>
      <c r="AA137" s="5" t="s">
        <v>13</v>
      </c>
      <c r="AB137" s="5" t="s">
        <v>7</v>
      </c>
      <c r="AC137" s="5" t="s">
        <v>7</v>
      </c>
      <c r="AD137" s="7" t="s">
        <v>101</v>
      </c>
      <c r="AE137" s="7" t="s">
        <v>0</v>
      </c>
      <c r="AF137" s="8">
        <v>0.1</v>
      </c>
      <c r="AG137" s="8"/>
      <c r="AH137" s="7" t="s">
        <v>9</v>
      </c>
    </row>
    <row r="138" spans="1:34" ht="15.75" x14ac:dyDescent="0.3">
      <c r="A138" s="23" t="s">
        <v>375</v>
      </c>
      <c r="B138" s="27" t="str">
        <f>REPLACE(REPLACE(A138,3,0,"-"),6,0,"-")</f>
        <v>ZH-45-14</v>
      </c>
      <c r="C138" s="25" t="str">
        <f>REPLACE(REPLACE(A138,1,1,""),2,4,"")</f>
        <v>H</v>
      </c>
      <c r="D138" s="6" t="str">
        <f>(REPLACE(A138,3,4,""))</f>
        <v>ZH</v>
      </c>
      <c r="E138" s="5" t="str">
        <f>IFERROR(VALUE(LEFT($B138,2)),"")</f>
        <v/>
      </c>
      <c r="F138" s="5">
        <f>IFERROR(VALUE(MID($B138,4,2)),"")</f>
        <v>45</v>
      </c>
      <c r="G138" s="5">
        <f>IFERROR(VALUE(RIGHT($B138,2)),"")</f>
        <v>14</v>
      </c>
      <c r="H138" s="5">
        <v>1</v>
      </c>
      <c r="I138" s="7" t="s">
        <v>11</v>
      </c>
      <c r="J138" s="7" t="s">
        <v>3</v>
      </c>
      <c r="K138" s="7" t="s">
        <v>376</v>
      </c>
      <c r="L138" s="5">
        <f>COUNTIF(K$2:K$526,K138)</f>
        <v>1</v>
      </c>
      <c r="M138" s="8">
        <v>19850617</v>
      </c>
      <c r="N138" s="19">
        <f ca="1">ROUND(((TODAY())-(DATEVALUE(REPLACE(REPLACE(M138,5,0,"-"),8,0,"-"))))/365,0)</f>
        <v>35</v>
      </c>
      <c r="O138" s="20"/>
      <c r="P138" s="20">
        <v>1</v>
      </c>
      <c r="Q138" s="20">
        <v>349</v>
      </c>
      <c r="R138" s="20"/>
      <c r="S138" s="20"/>
      <c r="T138" s="8">
        <v>19400630</v>
      </c>
      <c r="U138" s="20">
        <f ca="1">ROUND(((TODAY())-(DATEVALUE(REPLACE(REPLACE(T138,5,0,"-"),8,0,"-"))))/365,0)</f>
        <v>80</v>
      </c>
      <c r="V138" s="20">
        <f ca="1">COUNTIF(U$2:U$526,U138)</f>
        <v>12</v>
      </c>
      <c r="W138" s="8">
        <v>19780324</v>
      </c>
      <c r="X138" s="8" t="b">
        <f>T138=W138</f>
        <v>0</v>
      </c>
      <c r="Y138" s="5" t="s">
        <v>5</v>
      </c>
      <c r="Z138" s="20">
        <v>2</v>
      </c>
      <c r="AA138" s="5" t="s">
        <v>13</v>
      </c>
      <c r="AB138" s="5" t="s">
        <v>7</v>
      </c>
      <c r="AC138" s="5" t="s">
        <v>7</v>
      </c>
      <c r="AD138" s="7" t="s">
        <v>29</v>
      </c>
      <c r="AE138" s="7" t="s">
        <v>0</v>
      </c>
      <c r="AF138" s="8">
        <v>0</v>
      </c>
      <c r="AG138" s="8"/>
      <c r="AH138" s="7" t="s">
        <v>9</v>
      </c>
    </row>
    <row r="139" spans="1:34" ht="15.75" x14ac:dyDescent="0.3">
      <c r="A139" s="23" t="s">
        <v>621</v>
      </c>
      <c r="B139" s="27" t="str">
        <f>REPLACE(REPLACE(A139,3,0,"-"),6,0,"-")</f>
        <v>NZ-16-11</v>
      </c>
      <c r="C139" s="25" t="str">
        <f>REPLACE(REPLACE(A139,1,1,""),2,4,"")</f>
        <v>Z</v>
      </c>
      <c r="D139" s="6" t="str">
        <f>(REPLACE(A139,3,4,""))</f>
        <v>NZ</v>
      </c>
      <c r="E139" s="5" t="str">
        <f>IFERROR(VALUE(LEFT($B139,2)),"")</f>
        <v/>
      </c>
      <c r="F139" s="5">
        <f>IFERROR(VALUE(MID($B139,4,2)),"")</f>
        <v>16</v>
      </c>
      <c r="G139" s="5">
        <f>IFERROR(VALUE(RIGHT($B139,2)),"")</f>
        <v>11</v>
      </c>
      <c r="H139" s="5">
        <v>1</v>
      </c>
      <c r="I139" s="7" t="s">
        <v>11</v>
      </c>
      <c r="J139" s="7" t="s">
        <v>3</v>
      </c>
      <c r="K139" s="7" t="s">
        <v>23</v>
      </c>
      <c r="L139" s="5">
        <f>COUNTIF(K$2:K$526,K139)</f>
        <v>19</v>
      </c>
      <c r="M139" s="8">
        <v>20090224</v>
      </c>
      <c r="N139" s="19">
        <f ca="1">ROUND(((TODAY())-(DATEVALUE(REPLACE(REPLACE(M139,5,0,"-"),8,0,"-"))))/365,0)</f>
        <v>12</v>
      </c>
      <c r="O139" s="20"/>
      <c r="P139" s="20">
        <v>1</v>
      </c>
      <c r="Q139" s="20">
        <v>500</v>
      </c>
      <c r="R139" s="20"/>
      <c r="S139" s="20"/>
      <c r="T139" s="8">
        <v>19400630</v>
      </c>
      <c r="U139" s="20">
        <f ca="1">ROUND(((TODAY())-(DATEVALUE(REPLACE(REPLACE(T139,5,0,"-"),8,0,"-"))))/365,0)</f>
        <v>80</v>
      </c>
      <c r="V139" s="20">
        <f ca="1">COUNTIF(U$2:U$526,U139)</f>
        <v>12</v>
      </c>
      <c r="W139" s="8">
        <v>19530124</v>
      </c>
      <c r="X139" s="8" t="b">
        <f>T139=W139</f>
        <v>0</v>
      </c>
      <c r="Y139" s="5" t="s">
        <v>5</v>
      </c>
      <c r="Z139" s="20">
        <v>2</v>
      </c>
      <c r="AA139" s="5" t="s">
        <v>13</v>
      </c>
      <c r="AB139" s="5" t="s">
        <v>7</v>
      </c>
      <c r="AC139" s="5" t="s">
        <v>7</v>
      </c>
      <c r="AD139" s="7" t="s">
        <v>133</v>
      </c>
      <c r="AE139" s="7" t="s">
        <v>0</v>
      </c>
      <c r="AF139" s="8">
        <v>0</v>
      </c>
      <c r="AG139" s="8"/>
      <c r="AH139" s="7" t="s">
        <v>9</v>
      </c>
    </row>
    <row r="140" spans="1:34" ht="15.75" x14ac:dyDescent="0.3">
      <c r="A140" s="23" t="s">
        <v>751</v>
      </c>
      <c r="B140" s="27" t="str">
        <f>REPLACE(REPLACE(A140,3,0,"-"),6,0,"-")</f>
        <v>NL-23-24</v>
      </c>
      <c r="C140" s="25" t="str">
        <f>REPLACE(REPLACE(A140,1,1,""),2,4,"")</f>
        <v>L</v>
      </c>
      <c r="D140" s="6" t="str">
        <f>(REPLACE(A140,3,4,""))</f>
        <v>NL</v>
      </c>
      <c r="E140" s="5" t="str">
        <f>IFERROR(VALUE(LEFT($B140,2)),"")</f>
        <v/>
      </c>
      <c r="F140" s="5">
        <f>IFERROR(VALUE(MID($B140,4,2)),"")</f>
        <v>23</v>
      </c>
      <c r="G140" s="5">
        <f>IFERROR(VALUE(RIGHT($B140,2)),"")</f>
        <v>24</v>
      </c>
      <c r="H140" s="5">
        <v>1</v>
      </c>
      <c r="I140" s="7" t="s">
        <v>11</v>
      </c>
      <c r="J140" s="7" t="s">
        <v>3</v>
      </c>
      <c r="K140" s="7" t="s">
        <v>752</v>
      </c>
      <c r="L140" s="5">
        <f>COUNTIF(K$2:K$526,K140)</f>
        <v>1</v>
      </c>
      <c r="M140" s="8">
        <v>20190219</v>
      </c>
      <c r="N140" s="19">
        <f ca="1">ROUND(((TODAY())-(DATEVALUE(REPLACE(REPLACE(M140,5,0,"-"),8,0,"-"))))/365,0)</f>
        <v>2</v>
      </c>
      <c r="O140" s="20">
        <v>1</v>
      </c>
      <c r="P140" s="20">
        <v>1</v>
      </c>
      <c r="Q140" s="20">
        <v>350</v>
      </c>
      <c r="R140" s="20">
        <v>190</v>
      </c>
      <c r="S140" s="20">
        <v>197</v>
      </c>
      <c r="T140" s="8">
        <v>19400630</v>
      </c>
      <c r="U140" s="20">
        <f ca="1">ROUND(((TODAY())-(DATEVALUE(REPLACE(REPLACE(T140,5,0,"-"),8,0,"-"))))/365,0)</f>
        <v>80</v>
      </c>
      <c r="V140" s="20">
        <f ca="1">COUNTIF(U$2:U$526,U140)</f>
        <v>12</v>
      </c>
      <c r="W140" s="8">
        <v>19400630</v>
      </c>
      <c r="X140" s="8" t="b">
        <f>T140=W140</f>
        <v>1</v>
      </c>
      <c r="Y140" s="5" t="s">
        <v>5</v>
      </c>
      <c r="Z140" s="20">
        <v>2</v>
      </c>
      <c r="AA140" s="5" t="s">
        <v>13</v>
      </c>
      <c r="AB140" s="5" t="s">
        <v>7</v>
      </c>
      <c r="AC140" s="5" t="s">
        <v>7</v>
      </c>
      <c r="AD140" s="7" t="s">
        <v>77</v>
      </c>
      <c r="AE140" s="7" t="s">
        <v>0</v>
      </c>
      <c r="AF140" s="8">
        <v>0.06</v>
      </c>
      <c r="AG140" s="8">
        <v>144</v>
      </c>
      <c r="AH140" s="7" t="s">
        <v>9</v>
      </c>
    </row>
    <row r="141" spans="1:34" ht="15.75" x14ac:dyDescent="0.3">
      <c r="A141" s="23" t="s">
        <v>781</v>
      </c>
      <c r="B141" s="27" t="str">
        <f>REPLACE(REPLACE(A141,3,0,"-"),6,0,"-")</f>
        <v>ZR-12-44</v>
      </c>
      <c r="C141" s="25" t="str">
        <f>REPLACE(REPLACE(A141,1,1,""),2,4,"")</f>
        <v>R</v>
      </c>
      <c r="D141" s="6" t="str">
        <f>(REPLACE(A141,3,4,""))</f>
        <v>ZR</v>
      </c>
      <c r="E141" s="5" t="str">
        <f>IFERROR(VALUE(LEFT($B141,2)),"")</f>
        <v/>
      </c>
      <c r="F141" s="5">
        <f>IFERROR(VALUE(MID($B141,4,2)),"")</f>
        <v>12</v>
      </c>
      <c r="G141" s="5">
        <f>IFERROR(VALUE(RIGHT($B141,2)),"")</f>
        <v>44</v>
      </c>
      <c r="H141" s="5">
        <v>1</v>
      </c>
      <c r="I141" s="7" t="s">
        <v>11</v>
      </c>
      <c r="J141" s="7" t="s">
        <v>3</v>
      </c>
      <c r="K141" s="7" t="s">
        <v>147</v>
      </c>
      <c r="L141" s="5">
        <f>COUNTIF(K$2:K$526,K141)</f>
        <v>8</v>
      </c>
      <c r="M141" s="8">
        <v>19910501</v>
      </c>
      <c r="N141" s="19">
        <f ca="1">ROUND(((TODAY())-(DATEVALUE(REPLACE(REPLACE(M141,5,0,"-"),8,0,"-"))))/365,0)</f>
        <v>29</v>
      </c>
      <c r="O141" s="20"/>
      <c r="P141" s="20">
        <v>1</v>
      </c>
      <c r="Q141" s="20">
        <v>350</v>
      </c>
      <c r="R141" s="20"/>
      <c r="S141" s="20"/>
      <c r="T141" s="8">
        <v>19400630</v>
      </c>
      <c r="U141" s="20">
        <f ca="1">ROUND(((TODAY())-(DATEVALUE(REPLACE(REPLACE(T141,5,0,"-"),8,0,"-"))))/365,0)</f>
        <v>80</v>
      </c>
      <c r="V141" s="20">
        <f ca="1">COUNTIF(U$2:U$526,U141)</f>
        <v>12</v>
      </c>
      <c r="W141" s="8">
        <v>19781103</v>
      </c>
      <c r="X141" s="8" t="b">
        <f>T141=W141</f>
        <v>0</v>
      </c>
      <c r="Y141" s="5" t="s">
        <v>5</v>
      </c>
      <c r="Z141" s="20">
        <v>2</v>
      </c>
      <c r="AA141" s="5" t="s">
        <v>13</v>
      </c>
      <c r="AB141" s="5" t="s">
        <v>7</v>
      </c>
      <c r="AC141" s="5" t="s">
        <v>7</v>
      </c>
      <c r="AD141" s="7" t="s">
        <v>29</v>
      </c>
      <c r="AE141" s="7" t="s">
        <v>0</v>
      </c>
      <c r="AF141" s="8">
        <v>0</v>
      </c>
      <c r="AG141" s="8"/>
      <c r="AH141" s="7" t="s">
        <v>9</v>
      </c>
    </row>
    <row r="142" spans="1:34" ht="15.75" x14ac:dyDescent="0.3">
      <c r="A142" s="23" t="s">
        <v>784</v>
      </c>
      <c r="B142" s="27" t="str">
        <f>REPLACE(REPLACE(A142,3,0,"-"),6,0,"-")</f>
        <v>PE-77-12</v>
      </c>
      <c r="C142" s="25" t="str">
        <f>REPLACE(REPLACE(A142,1,1,""),2,4,"")</f>
        <v>E</v>
      </c>
      <c r="D142" s="6" t="str">
        <f>(REPLACE(A142,3,4,""))</f>
        <v>PE</v>
      </c>
      <c r="E142" s="5" t="str">
        <f>IFERROR(VALUE(LEFT($B142,2)),"")</f>
        <v/>
      </c>
      <c r="F142" s="5">
        <f>IFERROR(VALUE(MID($B142,4,2)),"")</f>
        <v>77</v>
      </c>
      <c r="G142" s="5">
        <f>IFERROR(VALUE(RIGHT($B142,2)),"")</f>
        <v>12</v>
      </c>
      <c r="H142" s="5">
        <v>1</v>
      </c>
      <c r="I142" s="7" t="s">
        <v>11</v>
      </c>
      <c r="J142" s="7" t="s">
        <v>3</v>
      </c>
      <c r="K142" s="7" t="s">
        <v>785</v>
      </c>
      <c r="L142" s="5">
        <f>COUNTIF(K$2:K$526,K142)</f>
        <v>1</v>
      </c>
      <c r="M142" s="8">
        <v>19870723</v>
      </c>
      <c r="N142" s="19">
        <f ca="1">ROUND(((TODAY())-(DATEVALUE(REPLACE(REPLACE(M142,5,0,"-"),8,0,"-"))))/365,0)</f>
        <v>33</v>
      </c>
      <c r="O142" s="20"/>
      <c r="P142" s="20">
        <v>1</v>
      </c>
      <c r="Q142" s="20">
        <v>500</v>
      </c>
      <c r="R142" s="20"/>
      <c r="S142" s="20"/>
      <c r="T142" s="8">
        <v>19400630</v>
      </c>
      <c r="U142" s="20">
        <f ca="1">ROUND(((TODAY())-(DATEVALUE(REPLACE(REPLACE(T142,5,0,"-"),8,0,"-"))))/365,0)</f>
        <v>80</v>
      </c>
      <c r="V142" s="20">
        <f ca="1">COUNTIF(U$2:U$526,U142)</f>
        <v>12</v>
      </c>
      <c r="W142" s="8">
        <v>19530628</v>
      </c>
      <c r="X142" s="8" t="b">
        <f>T142=W142</f>
        <v>0</v>
      </c>
      <c r="Y142" s="5" t="s">
        <v>5</v>
      </c>
      <c r="Z142" s="20">
        <v>2</v>
      </c>
      <c r="AA142" s="5" t="s">
        <v>13</v>
      </c>
      <c r="AB142" s="5" t="s">
        <v>7</v>
      </c>
      <c r="AC142" s="5" t="s">
        <v>7</v>
      </c>
      <c r="AD142" s="7" t="s">
        <v>29</v>
      </c>
      <c r="AE142" s="7" t="s">
        <v>0</v>
      </c>
      <c r="AF142" s="8">
        <v>0</v>
      </c>
      <c r="AG142" s="8"/>
      <c r="AH142" s="7" t="s">
        <v>9</v>
      </c>
    </row>
    <row r="143" spans="1:34" ht="15.75" x14ac:dyDescent="0.3">
      <c r="A143" s="23" t="s">
        <v>798</v>
      </c>
      <c r="B143" s="27" t="str">
        <f>REPLACE(REPLACE(A143,3,0,"-"),6,0,"-")</f>
        <v>ZM-16-16</v>
      </c>
      <c r="C143" s="25" t="str">
        <f>REPLACE(REPLACE(A143,1,1,""),2,4,"")</f>
        <v>M</v>
      </c>
      <c r="D143" s="6" t="str">
        <f>(REPLACE(A143,3,4,""))</f>
        <v>ZM</v>
      </c>
      <c r="E143" s="5" t="str">
        <f>IFERROR(VALUE(LEFT($B143,2)),"")</f>
        <v/>
      </c>
      <c r="F143" s="5">
        <f>IFERROR(VALUE(MID($B143,4,2)),"")</f>
        <v>16</v>
      </c>
      <c r="G143" s="5">
        <f>IFERROR(VALUE(RIGHT($B143,2)),"")</f>
        <v>16</v>
      </c>
      <c r="H143" s="5" t="s">
        <v>860</v>
      </c>
      <c r="I143" s="7" t="s">
        <v>11</v>
      </c>
      <c r="J143" s="7" t="s">
        <v>3</v>
      </c>
      <c r="K143" s="7" t="s">
        <v>681</v>
      </c>
      <c r="L143" s="5">
        <f>COUNTIF(K$2:K$526,K143)</f>
        <v>2</v>
      </c>
      <c r="M143" s="8">
        <v>20180530</v>
      </c>
      <c r="N143" s="19">
        <f ca="1">ROUND(((TODAY())-(DATEVALUE(REPLACE(REPLACE(M143,5,0,"-"),8,0,"-"))))/365,0)</f>
        <v>2</v>
      </c>
      <c r="O143" s="20"/>
      <c r="P143" s="20">
        <v>1</v>
      </c>
      <c r="Q143" s="20">
        <v>350</v>
      </c>
      <c r="R143" s="20"/>
      <c r="S143" s="20"/>
      <c r="T143" s="8">
        <v>19400630</v>
      </c>
      <c r="U143" s="20">
        <f ca="1">ROUND(((TODAY())-(DATEVALUE(REPLACE(REPLACE(T143,5,0,"-"),8,0,"-"))))/365,0)</f>
        <v>80</v>
      </c>
      <c r="V143" s="20">
        <f ca="1">COUNTIF(U$2:U$526,U143)</f>
        <v>12</v>
      </c>
      <c r="W143" s="8">
        <v>19911114</v>
      </c>
      <c r="X143" s="8" t="b">
        <f>T143=W143</f>
        <v>0</v>
      </c>
      <c r="Y143" s="5" t="s">
        <v>5</v>
      </c>
      <c r="Z143" s="20">
        <v>2</v>
      </c>
      <c r="AA143" s="5" t="s">
        <v>13</v>
      </c>
      <c r="AB143" s="5" t="s">
        <v>7</v>
      </c>
      <c r="AC143" s="5" t="s">
        <v>7</v>
      </c>
      <c r="AD143" s="7" t="s">
        <v>41</v>
      </c>
      <c r="AE143" s="7" t="s">
        <v>0</v>
      </c>
      <c r="AF143" s="8">
        <v>0</v>
      </c>
      <c r="AG143" s="8"/>
      <c r="AH143" s="7" t="s">
        <v>9</v>
      </c>
    </row>
    <row r="144" spans="1:34" ht="15.75" x14ac:dyDescent="0.3">
      <c r="A144" s="23" t="s">
        <v>818</v>
      </c>
      <c r="B144" s="27" t="str">
        <f>REPLACE(REPLACE(A144,3,0,"-"),6,0,"-")</f>
        <v>RL-61-79</v>
      </c>
      <c r="C144" s="25" t="str">
        <f>REPLACE(REPLACE(A144,1,1,""),2,4,"")</f>
        <v>L</v>
      </c>
      <c r="D144" s="6" t="str">
        <f>(REPLACE(A144,3,4,""))</f>
        <v>RL</v>
      </c>
      <c r="E144" s="5" t="str">
        <f>IFERROR(VALUE(LEFT($B144,2)),"")</f>
        <v/>
      </c>
      <c r="F144" s="5">
        <f>IFERROR(VALUE(MID($B144,4,2)),"")</f>
        <v>61</v>
      </c>
      <c r="G144" s="5">
        <f>IFERROR(VALUE(RIGHT($B144,2)),"")</f>
        <v>79</v>
      </c>
      <c r="H144" s="5">
        <v>1</v>
      </c>
      <c r="I144" s="7" t="s">
        <v>11</v>
      </c>
      <c r="J144" s="7" t="s">
        <v>3</v>
      </c>
      <c r="K144" s="7" t="s">
        <v>819</v>
      </c>
      <c r="L144" s="5">
        <f>COUNTIF(K$2:K$526,K144)</f>
        <v>1</v>
      </c>
      <c r="M144" s="8">
        <v>20150620</v>
      </c>
      <c r="N144" s="19">
        <f ca="1">ROUND(((TODAY())-(DATEVALUE(REPLACE(REPLACE(M144,5,0,"-"),8,0,"-"))))/365,0)</f>
        <v>5</v>
      </c>
      <c r="O144" s="20"/>
      <c r="P144" s="20">
        <v>1</v>
      </c>
      <c r="Q144" s="20">
        <v>350</v>
      </c>
      <c r="R144" s="20"/>
      <c r="S144" s="20"/>
      <c r="T144" s="8">
        <v>19400630</v>
      </c>
      <c r="U144" s="20">
        <f ca="1">ROUND(((TODAY())-(DATEVALUE(REPLACE(REPLACE(T144,5,0,"-"),8,0,"-"))))/365,0)</f>
        <v>80</v>
      </c>
      <c r="V144" s="20">
        <f ca="1">COUNTIF(U$2:U$526,U144)</f>
        <v>12</v>
      </c>
      <c r="W144" s="8">
        <v>19550523</v>
      </c>
      <c r="X144" s="8" t="b">
        <f>T144=W144</f>
        <v>0</v>
      </c>
      <c r="Y144" s="5" t="s">
        <v>5</v>
      </c>
      <c r="Z144" s="20">
        <v>2</v>
      </c>
      <c r="AA144" s="5" t="s">
        <v>13</v>
      </c>
      <c r="AB144" s="5" t="s">
        <v>7</v>
      </c>
      <c r="AC144" s="5" t="s">
        <v>7</v>
      </c>
      <c r="AD144" s="7" t="s">
        <v>29</v>
      </c>
      <c r="AE144" s="7" t="s">
        <v>0</v>
      </c>
      <c r="AF144" s="8">
        <v>0</v>
      </c>
      <c r="AG144" s="8"/>
      <c r="AH144" s="7" t="s">
        <v>9</v>
      </c>
    </row>
    <row r="145" spans="1:34" ht="15.75" x14ac:dyDescent="0.3">
      <c r="A145" s="23" t="s">
        <v>534</v>
      </c>
      <c r="B145" s="27" t="str">
        <f>REPLACE(REPLACE(A145,3,0,"-"),6,0,"-")</f>
        <v>ZF-26-18</v>
      </c>
      <c r="C145" s="25" t="str">
        <f>REPLACE(REPLACE(A145,1,1,""),2,4,"")</f>
        <v>F</v>
      </c>
      <c r="D145" s="6" t="str">
        <f>(REPLACE(A145,3,4,""))</f>
        <v>ZF</v>
      </c>
      <c r="E145" s="5" t="str">
        <f>IFERROR(VALUE(LEFT($B145,2)),"")</f>
        <v/>
      </c>
      <c r="F145" s="5">
        <f>IFERROR(VALUE(MID($B145,4,2)),"")</f>
        <v>26</v>
      </c>
      <c r="G145" s="5">
        <f>IFERROR(VALUE(RIGHT($B145,2)),"")</f>
        <v>18</v>
      </c>
      <c r="H145" s="5" t="s">
        <v>860</v>
      </c>
      <c r="I145" s="7" t="s">
        <v>11</v>
      </c>
      <c r="J145" s="7" t="s">
        <v>3</v>
      </c>
      <c r="K145" s="7" t="s">
        <v>535</v>
      </c>
      <c r="L145" s="5">
        <f>COUNTIF(K$2:K$526,K145)</f>
        <v>1</v>
      </c>
      <c r="M145" s="8">
        <v>20130828</v>
      </c>
      <c r="N145" s="19">
        <f ca="1">ROUND(((TODAY())-(DATEVALUE(REPLACE(REPLACE(M145,5,0,"-"),8,0,"-"))))/365,0)</f>
        <v>7</v>
      </c>
      <c r="O145" s="20"/>
      <c r="P145" s="20">
        <v>1</v>
      </c>
      <c r="Q145" s="20">
        <v>497</v>
      </c>
      <c r="R145" s="20">
        <v>160</v>
      </c>
      <c r="S145" s="20">
        <v>167</v>
      </c>
      <c r="T145" s="8">
        <v>19400803</v>
      </c>
      <c r="U145" s="20">
        <f ca="1">ROUND(((TODAY())-(DATEVALUE(REPLACE(REPLACE(T145,5,0,"-"),8,0,"-"))))/365,0)</f>
        <v>80</v>
      </c>
      <c r="V145" s="20">
        <f ca="1">COUNTIF(U$2:U$526,U145)</f>
        <v>12</v>
      </c>
      <c r="W145" s="8">
        <v>20050614</v>
      </c>
      <c r="X145" s="8" t="b">
        <f>T145=W145</f>
        <v>0</v>
      </c>
      <c r="Y145" s="5" t="s">
        <v>5</v>
      </c>
      <c r="Z145" s="20">
        <v>2</v>
      </c>
      <c r="AA145" s="5" t="s">
        <v>13</v>
      </c>
      <c r="AB145" s="5" t="s">
        <v>7</v>
      </c>
      <c r="AC145" s="5" t="s">
        <v>7</v>
      </c>
      <c r="AD145" s="7" t="s">
        <v>29</v>
      </c>
      <c r="AE145" s="7" t="s">
        <v>0</v>
      </c>
      <c r="AF145" s="8">
        <v>0.03</v>
      </c>
      <c r="AG145" s="8">
        <v>140</v>
      </c>
      <c r="AH145" s="7" t="s">
        <v>9</v>
      </c>
    </row>
    <row r="146" spans="1:34" ht="15.75" x14ac:dyDescent="0.3">
      <c r="A146" s="23" t="s">
        <v>348</v>
      </c>
      <c r="B146" s="27" t="str">
        <f>REPLACE(REPLACE(A146,3,0,"-"),6,0,"-")</f>
        <v>ZM-43-73</v>
      </c>
      <c r="C146" s="25" t="str">
        <f>REPLACE(REPLACE(A146,1,1,""),2,4,"")</f>
        <v>M</v>
      </c>
      <c r="D146" s="6" t="str">
        <f>(REPLACE(A146,3,4,""))</f>
        <v>ZM</v>
      </c>
      <c r="E146" s="5" t="str">
        <f>IFERROR(VALUE(LEFT($B146,2)),"")</f>
        <v/>
      </c>
      <c r="F146" s="5">
        <f>IFERROR(VALUE(MID($B146,4,2)),"")</f>
        <v>43</v>
      </c>
      <c r="G146" s="5">
        <f>IFERROR(VALUE(RIGHT($B146,2)),"")</f>
        <v>73</v>
      </c>
      <c r="H146" s="5" t="s">
        <v>860</v>
      </c>
      <c r="I146" s="7" t="s">
        <v>11</v>
      </c>
      <c r="J146" s="7" t="s">
        <v>3</v>
      </c>
      <c r="K146" s="7" t="s">
        <v>147</v>
      </c>
      <c r="L146" s="5">
        <f>COUNTIF(K$2:K$526,K146)</f>
        <v>8</v>
      </c>
      <c r="M146" s="8">
        <v>20011116</v>
      </c>
      <c r="N146" s="19">
        <f ca="1">ROUND(((TODAY())-(DATEVALUE(REPLACE(REPLACE(M146,5,0,"-"),8,0,"-"))))/365,0)</f>
        <v>19</v>
      </c>
      <c r="O146" s="20"/>
      <c r="P146" s="20">
        <v>1</v>
      </c>
      <c r="Q146" s="20">
        <v>350</v>
      </c>
      <c r="R146" s="20"/>
      <c r="S146" s="20"/>
      <c r="T146" s="8">
        <v>19410228</v>
      </c>
      <c r="U146" s="20">
        <f ca="1">ROUND(((TODAY())-(DATEVALUE(REPLACE(REPLACE(T146,5,0,"-"),8,0,"-"))))/365,0)</f>
        <v>80</v>
      </c>
      <c r="V146" s="20">
        <f ca="1">COUNTIF(U$2:U$526,U146)</f>
        <v>12</v>
      </c>
      <c r="W146" s="8">
        <v>19931203</v>
      </c>
      <c r="X146" s="8" t="b">
        <f>T146=W146</f>
        <v>0</v>
      </c>
      <c r="Y146" s="5" t="s">
        <v>5</v>
      </c>
      <c r="Z146" s="20">
        <v>2</v>
      </c>
      <c r="AA146" s="5" t="s">
        <v>13</v>
      </c>
      <c r="AB146" s="5" t="s">
        <v>7</v>
      </c>
      <c r="AC146" s="5" t="s">
        <v>7</v>
      </c>
      <c r="AD146" s="7" t="s">
        <v>29</v>
      </c>
      <c r="AE146" s="7" t="s">
        <v>0</v>
      </c>
      <c r="AF146" s="8">
        <v>0</v>
      </c>
      <c r="AG146" s="8"/>
      <c r="AH146" s="7" t="s">
        <v>9</v>
      </c>
    </row>
    <row r="147" spans="1:34" ht="15.75" x14ac:dyDescent="0.3">
      <c r="A147" s="23" t="s">
        <v>338</v>
      </c>
      <c r="B147" s="27" t="str">
        <f>REPLACE(REPLACE(A147,3,0,"-"),6,0,"-")</f>
        <v>ZF-93-17</v>
      </c>
      <c r="C147" s="25" t="str">
        <f>REPLACE(REPLACE(A147,1,1,""),2,4,"")</f>
        <v>F</v>
      </c>
      <c r="D147" s="6" t="str">
        <f>(REPLACE(A147,3,4,""))</f>
        <v>ZF</v>
      </c>
      <c r="E147" s="5" t="str">
        <f>IFERROR(VALUE(LEFT($B147,2)),"")</f>
        <v/>
      </c>
      <c r="F147" s="5">
        <f>IFERROR(VALUE(MID($B147,4,2)),"")</f>
        <v>93</v>
      </c>
      <c r="G147" s="5">
        <f>IFERROR(VALUE(RIGHT($B147,2)),"")</f>
        <v>17</v>
      </c>
      <c r="H147" s="5" t="s">
        <v>860</v>
      </c>
      <c r="I147" s="7" t="s">
        <v>11</v>
      </c>
      <c r="J147" s="7" t="s">
        <v>3</v>
      </c>
      <c r="K147" s="7" t="s">
        <v>46</v>
      </c>
      <c r="L147" s="5">
        <f>COUNTIF(K$2:K$526,K147)</f>
        <v>77</v>
      </c>
      <c r="M147" s="8">
        <v>20160819</v>
      </c>
      <c r="N147" s="19">
        <f ca="1">ROUND(((TODAY())-(DATEVALUE(REPLACE(REPLACE(M147,5,0,"-"),8,0,"-"))))/365,0)</f>
        <v>4</v>
      </c>
      <c r="O147" s="20">
        <v>1</v>
      </c>
      <c r="P147" s="20">
        <v>1</v>
      </c>
      <c r="Q147" s="20">
        <v>350</v>
      </c>
      <c r="R147" s="20">
        <v>150</v>
      </c>
      <c r="S147" s="20">
        <v>157</v>
      </c>
      <c r="T147" s="8">
        <v>19410630</v>
      </c>
      <c r="U147" s="20">
        <f ca="1">ROUND(((TODAY())-(DATEVALUE(REPLACE(REPLACE(T147,5,0,"-"),8,0,"-"))))/365,0)</f>
        <v>79</v>
      </c>
      <c r="V147" s="20">
        <f ca="1">COUNTIF(U$2:U$526,U147)</f>
        <v>2</v>
      </c>
      <c r="W147" s="8">
        <v>20160819</v>
      </c>
      <c r="X147" s="8" t="b">
        <f>T147=W147</f>
        <v>0</v>
      </c>
      <c r="Y147" s="5" t="s">
        <v>5</v>
      </c>
      <c r="Z147" s="20">
        <v>2</v>
      </c>
      <c r="AA147" s="5" t="s">
        <v>13</v>
      </c>
      <c r="AB147" s="5" t="s">
        <v>7</v>
      </c>
      <c r="AC147" s="5" t="s">
        <v>7</v>
      </c>
      <c r="AD147" s="7" t="s">
        <v>77</v>
      </c>
      <c r="AE147" s="7" t="s">
        <v>0</v>
      </c>
      <c r="AF147" s="8">
        <v>0.16</v>
      </c>
      <c r="AG147" s="8">
        <v>140</v>
      </c>
      <c r="AH147" s="7" t="s">
        <v>9</v>
      </c>
    </row>
    <row r="148" spans="1:34" ht="15.75" x14ac:dyDescent="0.3">
      <c r="A148" s="23" t="s">
        <v>688</v>
      </c>
      <c r="B148" s="27" t="str">
        <f>REPLACE(REPLACE(A148,3,0,"-"),6,0,"-")</f>
        <v>NM-00-10</v>
      </c>
      <c r="C148" s="25" t="str">
        <f>REPLACE(REPLACE(A148,1,1,""),2,4,"")</f>
        <v>M</v>
      </c>
      <c r="D148" s="6" t="str">
        <f>(REPLACE(A148,3,4,""))</f>
        <v>NM</v>
      </c>
      <c r="E148" s="5" t="str">
        <f>IFERROR(VALUE(LEFT($B148,2)),"")</f>
        <v/>
      </c>
      <c r="F148" s="5">
        <f>IFERROR(VALUE(MID($B148,4,2)),"")</f>
        <v>0</v>
      </c>
      <c r="G148" s="5">
        <f>IFERROR(VALUE(RIGHT($B148,2)),"")</f>
        <v>10</v>
      </c>
      <c r="H148" s="5" t="s">
        <v>860</v>
      </c>
      <c r="I148" s="7" t="s">
        <v>11</v>
      </c>
      <c r="J148" s="7" t="s">
        <v>3</v>
      </c>
      <c r="K148" s="7" t="s">
        <v>123</v>
      </c>
      <c r="L148" s="5">
        <f>COUNTIF(K$2:K$526,K148)</f>
        <v>13</v>
      </c>
      <c r="M148" s="8">
        <v>20171124</v>
      </c>
      <c r="N148" s="19">
        <f ca="1">ROUND(((TODAY())-(DATEVALUE(REPLACE(REPLACE(M148,5,0,"-"),8,0,"-"))))/365,0)</f>
        <v>3</v>
      </c>
      <c r="O148" s="20">
        <v>1</v>
      </c>
      <c r="P148" s="20">
        <v>1</v>
      </c>
      <c r="Q148" s="20">
        <v>349</v>
      </c>
      <c r="R148" s="20">
        <v>153</v>
      </c>
      <c r="S148" s="20">
        <v>160</v>
      </c>
      <c r="T148" s="8">
        <v>19410630</v>
      </c>
      <c r="U148" s="20">
        <f ca="1">ROUND(((TODAY())-(DATEVALUE(REPLACE(REPLACE(T148,5,0,"-"),8,0,"-"))))/365,0)</f>
        <v>79</v>
      </c>
      <c r="V148" s="20">
        <f ca="1">COUNTIF(U$2:U$526,U148)</f>
        <v>2</v>
      </c>
      <c r="W148" s="8">
        <v>20171124</v>
      </c>
      <c r="X148" s="8" t="b">
        <f>T148=W148</f>
        <v>0</v>
      </c>
      <c r="Y148" s="5" t="s">
        <v>5</v>
      </c>
      <c r="Z148" s="20">
        <v>2</v>
      </c>
      <c r="AA148" s="5" t="s">
        <v>13</v>
      </c>
      <c r="AB148" s="5" t="s">
        <v>7</v>
      </c>
      <c r="AC148" s="5" t="s">
        <v>7</v>
      </c>
      <c r="AD148" s="7" t="s">
        <v>77</v>
      </c>
      <c r="AE148" s="7" t="s">
        <v>0</v>
      </c>
      <c r="AF148" s="8">
        <v>0.09</v>
      </c>
      <c r="AG148" s="8">
        <v>139</v>
      </c>
      <c r="AH148" s="7" t="s">
        <v>9</v>
      </c>
    </row>
    <row r="149" spans="1:34" ht="15.75" x14ac:dyDescent="0.3">
      <c r="A149" s="23" t="s">
        <v>50</v>
      </c>
      <c r="B149" s="27" t="str">
        <f>REPLACE(REPLACE(A149,3,0,"-"),6,0,"-")</f>
        <v>SE-31-05</v>
      </c>
      <c r="C149" s="25" t="str">
        <f>REPLACE(REPLACE(A149,1,1,""),2,4,"")</f>
        <v>E</v>
      </c>
      <c r="D149" s="6" t="str">
        <f>(REPLACE(A149,3,4,""))</f>
        <v>SE</v>
      </c>
      <c r="E149" s="5" t="str">
        <f>IFERROR(VALUE(LEFT($B149,2)),"")</f>
        <v/>
      </c>
      <c r="F149" s="5">
        <f>IFERROR(VALUE(MID($B149,4,2)),"")</f>
        <v>31</v>
      </c>
      <c r="G149" s="5">
        <f>IFERROR(VALUE(RIGHT($B149,2)),"")</f>
        <v>5</v>
      </c>
      <c r="H149" s="5">
        <v>1</v>
      </c>
      <c r="I149" s="7" t="s">
        <v>11</v>
      </c>
      <c r="J149" s="7" t="s">
        <v>3</v>
      </c>
      <c r="K149" s="7" t="s">
        <v>51</v>
      </c>
      <c r="L149" s="5">
        <f>COUNTIF(K$2:K$526,K149)</f>
        <v>12</v>
      </c>
      <c r="M149" s="8">
        <v>19980707</v>
      </c>
      <c r="N149" s="19">
        <f ca="1">ROUND(((TODAY())-(DATEVALUE(REPLACE(REPLACE(M149,5,0,"-"),8,0,"-"))))/365,0)</f>
        <v>22</v>
      </c>
      <c r="O149" s="20"/>
      <c r="P149" s="20">
        <v>1</v>
      </c>
      <c r="Q149" s="20">
        <v>350</v>
      </c>
      <c r="R149" s="20"/>
      <c r="S149" s="20"/>
      <c r="T149" s="8">
        <v>19420630</v>
      </c>
      <c r="U149" s="20">
        <f ca="1">ROUND(((TODAY())-(DATEVALUE(REPLACE(REPLACE(T149,5,0,"-"),8,0,"-"))))/365,0)</f>
        <v>78</v>
      </c>
      <c r="V149" s="20">
        <f ca="1">COUNTIF(U$2:U$526,U149)</f>
        <v>9</v>
      </c>
      <c r="W149" s="8">
        <v>19560117</v>
      </c>
      <c r="X149" s="8" t="b">
        <f>T149=W149</f>
        <v>0</v>
      </c>
      <c r="Y149" s="5" t="s">
        <v>5</v>
      </c>
      <c r="Z149" s="20">
        <v>2</v>
      </c>
      <c r="AA149" s="5" t="s">
        <v>13</v>
      </c>
      <c r="AB149" s="5" t="s">
        <v>7</v>
      </c>
      <c r="AC149" s="5" t="s">
        <v>7</v>
      </c>
      <c r="AD149" s="7" t="s">
        <v>52</v>
      </c>
      <c r="AE149" s="7" t="s">
        <v>0</v>
      </c>
      <c r="AF149" s="8">
        <v>0</v>
      </c>
      <c r="AG149" s="8"/>
      <c r="AH149" s="7" t="s">
        <v>9</v>
      </c>
    </row>
    <row r="150" spans="1:34" ht="15.75" x14ac:dyDescent="0.3">
      <c r="A150" s="23" t="s">
        <v>166</v>
      </c>
      <c r="B150" s="27" t="str">
        <f>REPLACE(REPLACE(A150,3,0,"-"),6,0,"-")</f>
        <v>ZF-84-46</v>
      </c>
      <c r="C150" s="25" t="str">
        <f>REPLACE(REPLACE(A150,1,1,""),2,4,"")</f>
        <v>F</v>
      </c>
      <c r="D150" s="6" t="str">
        <f>(REPLACE(A150,3,4,""))</f>
        <v>ZF</v>
      </c>
      <c r="E150" s="5" t="str">
        <f>IFERROR(VALUE(LEFT($B150,2)),"")</f>
        <v/>
      </c>
      <c r="F150" s="5">
        <f>IFERROR(VALUE(MID($B150,4,2)),"")</f>
        <v>84</v>
      </c>
      <c r="G150" s="5">
        <f>IFERROR(VALUE(RIGHT($B150,2)),"")</f>
        <v>46</v>
      </c>
      <c r="H150" s="5" t="s">
        <v>860</v>
      </c>
      <c r="I150" s="7" t="s">
        <v>135</v>
      </c>
      <c r="J150" s="7" t="s">
        <v>3</v>
      </c>
      <c r="K150" s="7" t="s">
        <v>167</v>
      </c>
      <c r="L150" s="5">
        <f>COUNTIF(K$2:K$526,K150)</f>
        <v>1</v>
      </c>
      <c r="M150" s="8">
        <v>20141218</v>
      </c>
      <c r="N150" s="19">
        <f ca="1">ROUND(((TODAY())-(DATEVALUE(REPLACE(REPLACE(M150,5,0,"-"),8,0,"-"))))/365,0)</f>
        <v>6</v>
      </c>
      <c r="O150" s="20">
        <v>3</v>
      </c>
      <c r="P150" s="20">
        <v>1</v>
      </c>
      <c r="Q150" s="20">
        <v>350</v>
      </c>
      <c r="R150" s="20"/>
      <c r="S150" s="20"/>
      <c r="T150" s="8">
        <v>19420630</v>
      </c>
      <c r="U150" s="20">
        <f ca="1">ROUND(((TODAY())-(DATEVALUE(REPLACE(REPLACE(T150,5,0,"-"),8,0,"-"))))/365,0)</f>
        <v>78</v>
      </c>
      <c r="V150" s="20">
        <f ca="1">COUNTIF(U$2:U$526,U150)</f>
        <v>9</v>
      </c>
      <c r="W150" s="8">
        <v>19870529</v>
      </c>
      <c r="X150" s="8" t="b">
        <f>T150=W150</f>
        <v>0</v>
      </c>
      <c r="Y150" s="5" t="s">
        <v>5</v>
      </c>
      <c r="Z150" s="20">
        <v>3</v>
      </c>
      <c r="AA150" s="5" t="s">
        <v>136</v>
      </c>
      <c r="AB150" s="5" t="s">
        <v>7</v>
      </c>
      <c r="AC150" s="5" t="s">
        <v>7</v>
      </c>
      <c r="AD150" s="7" t="s">
        <v>74</v>
      </c>
      <c r="AE150" s="7" t="s">
        <v>0</v>
      </c>
      <c r="AF150" s="8">
        <v>0</v>
      </c>
      <c r="AG150" s="8"/>
      <c r="AH150" s="7" t="s">
        <v>9</v>
      </c>
    </row>
    <row r="151" spans="1:34" ht="15.75" x14ac:dyDescent="0.3">
      <c r="A151" s="23" t="s">
        <v>238</v>
      </c>
      <c r="B151" s="27" t="str">
        <f>REPLACE(REPLACE(A151,3,0,"-"),6,0,"-")</f>
        <v>ZU-30-01</v>
      </c>
      <c r="C151" s="25" t="str">
        <f>REPLACE(REPLACE(A151,1,1,""),2,4,"")</f>
        <v>U</v>
      </c>
      <c r="D151" s="6" t="str">
        <f>(REPLACE(A151,3,4,""))</f>
        <v>ZU</v>
      </c>
      <c r="E151" s="5" t="str">
        <f>IFERROR(VALUE(LEFT($B151,2)),"")</f>
        <v/>
      </c>
      <c r="F151" s="5">
        <f>IFERROR(VALUE(MID($B151,4,2)),"")</f>
        <v>30</v>
      </c>
      <c r="G151" s="5">
        <f>IFERROR(VALUE(RIGHT($B151,2)),"")</f>
        <v>1</v>
      </c>
      <c r="H151" s="5">
        <v>1</v>
      </c>
      <c r="I151" s="7" t="s">
        <v>11</v>
      </c>
      <c r="J151" s="7" t="s">
        <v>3</v>
      </c>
      <c r="K151" s="7" t="s">
        <v>0</v>
      </c>
      <c r="L151" s="5">
        <f>COUNTIF(K$2:K$526,K151)</f>
        <v>37</v>
      </c>
      <c r="M151" s="8">
        <v>19990329</v>
      </c>
      <c r="N151" s="19">
        <f ca="1">ROUND(((TODAY())-(DATEVALUE(REPLACE(REPLACE(M151,5,0,"-"),8,0,"-"))))/365,0)</f>
        <v>22</v>
      </c>
      <c r="O151" s="20"/>
      <c r="P151" s="20">
        <v>1</v>
      </c>
      <c r="Q151" s="20">
        <v>350</v>
      </c>
      <c r="R151" s="20"/>
      <c r="S151" s="20"/>
      <c r="T151" s="8">
        <v>19420630</v>
      </c>
      <c r="U151" s="20">
        <f ca="1">ROUND(((TODAY())-(DATEVALUE(REPLACE(REPLACE(T151,5,0,"-"),8,0,"-"))))/365,0)</f>
        <v>78</v>
      </c>
      <c r="V151" s="20">
        <f ca="1">COUNTIF(U$2:U$526,U151)</f>
        <v>9</v>
      </c>
      <c r="W151" s="8">
        <v>19790531</v>
      </c>
      <c r="X151" s="8" t="b">
        <f>T151=W151</f>
        <v>0</v>
      </c>
      <c r="Y151" s="5" t="s">
        <v>5</v>
      </c>
      <c r="Z151" s="20">
        <v>2</v>
      </c>
      <c r="AA151" s="5" t="s">
        <v>13</v>
      </c>
      <c r="AB151" s="5" t="s">
        <v>7</v>
      </c>
      <c r="AC151" s="5" t="s">
        <v>7</v>
      </c>
      <c r="AD151" s="7" t="s">
        <v>239</v>
      </c>
      <c r="AE151" s="7" t="s">
        <v>0</v>
      </c>
      <c r="AF151" s="8">
        <v>0</v>
      </c>
      <c r="AG151" s="8"/>
      <c r="AH151" s="7" t="s">
        <v>9</v>
      </c>
    </row>
    <row r="152" spans="1:34" ht="15.75" x14ac:dyDescent="0.3">
      <c r="A152" s="23" t="s">
        <v>305</v>
      </c>
      <c r="B152" s="27" t="str">
        <f>REPLACE(REPLACE(A152,3,0,"-"),6,0,"-")</f>
        <v>ZM-74-47</v>
      </c>
      <c r="C152" s="25" t="str">
        <f>REPLACE(REPLACE(A152,1,1,""),2,4,"")</f>
        <v>M</v>
      </c>
      <c r="D152" s="6" t="str">
        <f>(REPLACE(A152,3,4,""))</f>
        <v>ZM</v>
      </c>
      <c r="E152" s="5" t="str">
        <f>IFERROR(VALUE(LEFT($B152,2)),"")</f>
        <v/>
      </c>
      <c r="F152" s="5">
        <f>IFERROR(VALUE(MID($B152,4,2)),"")</f>
        <v>74</v>
      </c>
      <c r="G152" s="5">
        <f>IFERROR(VALUE(RIGHT($B152,2)),"")</f>
        <v>47</v>
      </c>
      <c r="H152" s="5" t="s">
        <v>860</v>
      </c>
      <c r="I152" s="7" t="s">
        <v>11</v>
      </c>
      <c r="J152" s="7" t="s">
        <v>3</v>
      </c>
      <c r="K152" s="7" t="s">
        <v>28</v>
      </c>
      <c r="L152" s="5">
        <f>COUNTIF(K$2:K$526,K152)</f>
        <v>9</v>
      </c>
      <c r="M152" s="8">
        <v>19961018</v>
      </c>
      <c r="N152" s="19">
        <f ca="1">ROUND(((TODAY())-(DATEVALUE(REPLACE(REPLACE(M152,5,0,"-"),8,0,"-"))))/365,0)</f>
        <v>24</v>
      </c>
      <c r="O152" s="20"/>
      <c r="P152" s="20">
        <v>1</v>
      </c>
      <c r="Q152" s="20">
        <v>350</v>
      </c>
      <c r="R152" s="20"/>
      <c r="S152" s="20"/>
      <c r="T152" s="8">
        <v>19420630</v>
      </c>
      <c r="U152" s="20">
        <f ca="1">ROUND(((TODAY())-(DATEVALUE(REPLACE(REPLACE(T152,5,0,"-"),8,0,"-"))))/365,0)</f>
        <v>78</v>
      </c>
      <c r="V152" s="20">
        <f ca="1">COUNTIF(U$2:U$526,U152)</f>
        <v>9</v>
      </c>
      <c r="W152" s="8">
        <v>19961018</v>
      </c>
      <c r="X152" s="8" t="b">
        <f>T152=W152</f>
        <v>0</v>
      </c>
      <c r="Y152" s="5" t="s">
        <v>5</v>
      </c>
      <c r="Z152" s="20">
        <v>2</v>
      </c>
      <c r="AA152" s="5" t="s">
        <v>13</v>
      </c>
      <c r="AB152" s="5" t="s">
        <v>7</v>
      </c>
      <c r="AC152" s="5" t="s">
        <v>7</v>
      </c>
      <c r="AD152" s="7" t="s">
        <v>29</v>
      </c>
      <c r="AE152" s="7" t="s">
        <v>0</v>
      </c>
      <c r="AF152" s="8">
        <v>0</v>
      </c>
      <c r="AG152" s="8"/>
      <c r="AH152" s="7" t="s">
        <v>9</v>
      </c>
    </row>
    <row r="153" spans="1:34" ht="15.75" x14ac:dyDescent="0.3">
      <c r="A153" s="23" t="s">
        <v>546</v>
      </c>
      <c r="B153" s="27" t="str">
        <f>REPLACE(REPLACE(A153,3,0,"-"),6,0,"-")</f>
        <v>ZF-92-71</v>
      </c>
      <c r="C153" s="25" t="str">
        <f>REPLACE(REPLACE(A153,1,1,""),2,4,"")</f>
        <v>F</v>
      </c>
      <c r="D153" s="6" t="str">
        <f>(REPLACE(A153,3,4,""))</f>
        <v>ZF</v>
      </c>
      <c r="E153" s="5" t="str">
        <f>IFERROR(VALUE(LEFT($B153,2)),"")</f>
        <v/>
      </c>
      <c r="F153" s="5">
        <f>IFERROR(VALUE(MID($B153,4,2)),"")</f>
        <v>92</v>
      </c>
      <c r="G153" s="5">
        <f>IFERROR(VALUE(RIGHT($B153,2)),"")</f>
        <v>71</v>
      </c>
      <c r="H153" s="5" t="s">
        <v>860</v>
      </c>
      <c r="I153" s="7" t="s">
        <v>11</v>
      </c>
      <c r="J153" s="7" t="s">
        <v>3</v>
      </c>
      <c r="K153" s="7" t="s">
        <v>123</v>
      </c>
      <c r="L153" s="5">
        <f>COUNTIF(K$2:K$526,K153)</f>
        <v>13</v>
      </c>
      <c r="M153" s="8">
        <v>20160726</v>
      </c>
      <c r="N153" s="19">
        <f ca="1">ROUND(((TODAY())-(DATEVALUE(REPLACE(REPLACE(M153,5,0,"-"),8,0,"-"))))/365,0)</f>
        <v>4</v>
      </c>
      <c r="O153" s="20">
        <v>2</v>
      </c>
      <c r="P153" s="20">
        <v>1</v>
      </c>
      <c r="Q153" s="20">
        <v>350</v>
      </c>
      <c r="R153" s="20">
        <v>150</v>
      </c>
      <c r="S153" s="20">
        <v>157</v>
      </c>
      <c r="T153" s="8">
        <v>19420630</v>
      </c>
      <c r="U153" s="20">
        <f ca="1">ROUND(((TODAY())-(DATEVALUE(REPLACE(REPLACE(T153,5,0,"-"),8,0,"-"))))/365,0)</f>
        <v>78</v>
      </c>
      <c r="V153" s="20">
        <f ca="1">COUNTIF(U$2:U$526,U153)</f>
        <v>9</v>
      </c>
      <c r="W153" s="8">
        <v>20160726</v>
      </c>
      <c r="X153" s="8" t="b">
        <f>T153=W153</f>
        <v>0</v>
      </c>
      <c r="Y153" s="5" t="s">
        <v>5</v>
      </c>
      <c r="Z153" s="20">
        <v>2</v>
      </c>
      <c r="AA153" s="5" t="s">
        <v>13</v>
      </c>
      <c r="AB153" s="5" t="s">
        <v>7</v>
      </c>
      <c r="AC153" s="5" t="s">
        <v>7</v>
      </c>
      <c r="AD153" s="7" t="s">
        <v>77</v>
      </c>
      <c r="AE153" s="7" t="s">
        <v>0</v>
      </c>
      <c r="AF153" s="8">
        <v>0.08</v>
      </c>
      <c r="AG153" s="8">
        <v>141</v>
      </c>
      <c r="AH153" s="7" t="s">
        <v>9</v>
      </c>
    </row>
    <row r="154" spans="1:34" ht="15.75" x14ac:dyDescent="0.3">
      <c r="A154" s="23" t="s">
        <v>793</v>
      </c>
      <c r="B154" s="27" t="str">
        <f>REPLACE(REPLACE(A154,3,0,"-"),6,0,"-")</f>
        <v>ZF-48-45</v>
      </c>
      <c r="C154" s="25" t="str">
        <f>REPLACE(REPLACE(A154,1,1,""),2,4,"")</f>
        <v>F</v>
      </c>
      <c r="D154" s="6" t="str">
        <f>(REPLACE(A154,3,4,""))</f>
        <v>ZF</v>
      </c>
      <c r="E154" s="5" t="str">
        <f>IFERROR(VALUE(LEFT($B154,2)),"")</f>
        <v/>
      </c>
      <c r="F154" s="5">
        <f>IFERROR(VALUE(MID($B154,4,2)),"")</f>
        <v>48</v>
      </c>
      <c r="G154" s="5">
        <f>IFERROR(VALUE(RIGHT($B154,2)),"")</f>
        <v>45</v>
      </c>
      <c r="H154" s="5" t="s">
        <v>860</v>
      </c>
      <c r="I154" s="7" t="s">
        <v>11</v>
      </c>
      <c r="J154" s="7" t="s">
        <v>3</v>
      </c>
      <c r="K154" s="7" t="s">
        <v>123</v>
      </c>
      <c r="L154" s="5">
        <f>COUNTIF(K$2:K$526,K154)</f>
        <v>13</v>
      </c>
      <c r="M154" s="8">
        <v>20090223</v>
      </c>
      <c r="N154" s="19">
        <f ca="1">ROUND(((TODAY())-(DATEVALUE(REPLACE(REPLACE(M154,5,0,"-"),8,0,"-"))))/365,0)</f>
        <v>12</v>
      </c>
      <c r="O154" s="20">
        <v>1</v>
      </c>
      <c r="P154" s="20">
        <v>1</v>
      </c>
      <c r="Q154" s="20">
        <v>350</v>
      </c>
      <c r="R154" s="20">
        <v>160</v>
      </c>
      <c r="S154" s="20">
        <v>167</v>
      </c>
      <c r="T154" s="8">
        <v>19420630</v>
      </c>
      <c r="U154" s="20">
        <f ca="1">ROUND(((TODAY())-(DATEVALUE(REPLACE(REPLACE(T154,5,0,"-"),8,0,"-"))))/365,0)</f>
        <v>78</v>
      </c>
      <c r="V154" s="20">
        <f ca="1">COUNTIF(U$2:U$526,U154)</f>
        <v>9</v>
      </c>
      <c r="W154" s="8">
        <v>20090223</v>
      </c>
      <c r="X154" s="8" t="b">
        <f>T154=W154</f>
        <v>0</v>
      </c>
      <c r="Y154" s="5" t="s">
        <v>5</v>
      </c>
      <c r="Z154" s="20">
        <v>2</v>
      </c>
      <c r="AA154" s="5" t="s">
        <v>13</v>
      </c>
      <c r="AB154" s="5" t="s">
        <v>7</v>
      </c>
      <c r="AC154" s="5" t="s">
        <v>7</v>
      </c>
      <c r="AD154" s="7" t="s">
        <v>60</v>
      </c>
      <c r="AE154" s="7" t="s">
        <v>0</v>
      </c>
      <c r="AF154" s="8">
        <v>0.04</v>
      </c>
      <c r="AG154" s="8">
        <v>140</v>
      </c>
      <c r="AH154" s="7" t="s">
        <v>9</v>
      </c>
    </row>
    <row r="155" spans="1:34" ht="15.75" x14ac:dyDescent="0.3">
      <c r="A155" s="23" t="s">
        <v>675</v>
      </c>
      <c r="B155" s="27" t="str">
        <f>REPLACE(REPLACE(A155,3,0,"-"),6,0,"-")</f>
        <v>NM-08-33</v>
      </c>
      <c r="C155" s="25" t="str">
        <f>REPLACE(REPLACE(A155,1,1,""),2,4,"")</f>
        <v>M</v>
      </c>
      <c r="D155" s="6" t="str">
        <f>(REPLACE(A155,3,4,""))</f>
        <v>NM</v>
      </c>
      <c r="E155" s="5" t="str">
        <f>IFERROR(VALUE(LEFT($B155,2)),"")</f>
        <v/>
      </c>
      <c r="F155" s="5">
        <f>IFERROR(VALUE(MID($B155,4,2)),"")</f>
        <v>8</v>
      </c>
      <c r="G155" s="5">
        <f>IFERROR(VALUE(RIGHT($B155,2)),"")</f>
        <v>33</v>
      </c>
      <c r="H155" s="5" t="s">
        <v>860</v>
      </c>
      <c r="I155" s="7" t="s">
        <v>11</v>
      </c>
      <c r="J155" s="7" t="s">
        <v>3</v>
      </c>
      <c r="K155" s="7" t="s">
        <v>123</v>
      </c>
      <c r="L155" s="5">
        <f>COUNTIF(K$2:K$526,K155)</f>
        <v>13</v>
      </c>
      <c r="M155" s="8">
        <v>20190501</v>
      </c>
      <c r="N155" s="19">
        <f ca="1">ROUND(((TODAY())-(DATEVALUE(REPLACE(REPLACE(M155,5,0,"-"),8,0,"-"))))/365,0)</f>
        <v>1</v>
      </c>
      <c r="O155" s="20">
        <v>2</v>
      </c>
      <c r="P155" s="20">
        <v>1</v>
      </c>
      <c r="Q155" s="20">
        <v>349</v>
      </c>
      <c r="R155" s="20">
        <v>151</v>
      </c>
      <c r="S155" s="20">
        <v>158</v>
      </c>
      <c r="T155" s="8">
        <v>19420915</v>
      </c>
      <c r="U155" s="20">
        <f ca="1">ROUND(((TODAY())-(DATEVALUE(REPLACE(REPLACE(T155,5,0,"-"),8,0,"-"))))/365,0)</f>
        <v>78</v>
      </c>
      <c r="V155" s="20">
        <f ca="1">COUNTIF(U$2:U$526,U155)</f>
        <v>9</v>
      </c>
      <c r="W155" s="8">
        <v>20190501</v>
      </c>
      <c r="X155" s="8" t="b">
        <f>T155=W155</f>
        <v>0</v>
      </c>
      <c r="Y155" s="5" t="s">
        <v>5</v>
      </c>
      <c r="Z155" s="20">
        <v>2</v>
      </c>
      <c r="AA155" s="5" t="s">
        <v>13</v>
      </c>
      <c r="AB155" s="5" t="s">
        <v>7</v>
      </c>
      <c r="AC155" s="5" t="s">
        <v>7</v>
      </c>
      <c r="AD155" s="7" t="s">
        <v>77</v>
      </c>
      <c r="AE155" s="7" t="s">
        <v>0</v>
      </c>
      <c r="AF155" s="8">
        <v>0.09</v>
      </c>
      <c r="AG155" s="8">
        <v>142</v>
      </c>
      <c r="AH155" s="7" t="s">
        <v>9</v>
      </c>
    </row>
    <row r="156" spans="1:34" ht="15.75" x14ac:dyDescent="0.3">
      <c r="A156" s="23" t="s">
        <v>499</v>
      </c>
      <c r="B156" s="27" t="str">
        <f>REPLACE(REPLACE(A156,3,0,"-"),6,0,"-")</f>
        <v>ZF-43-85</v>
      </c>
      <c r="C156" s="25" t="str">
        <f>REPLACE(REPLACE(A156,1,1,""),2,4,"")</f>
        <v>F</v>
      </c>
      <c r="D156" s="6" t="str">
        <f>(REPLACE(A156,3,4,""))</f>
        <v>ZF</v>
      </c>
      <c r="E156" s="5" t="str">
        <f>IFERROR(VALUE(LEFT($B156,2)),"")</f>
        <v/>
      </c>
      <c r="F156" s="5">
        <f>IFERROR(VALUE(MID($B156,4,2)),"")</f>
        <v>43</v>
      </c>
      <c r="G156" s="5">
        <f>IFERROR(VALUE(RIGHT($B156,2)),"")</f>
        <v>85</v>
      </c>
      <c r="H156" s="5" t="s">
        <v>860</v>
      </c>
      <c r="I156" s="7" t="s">
        <v>11</v>
      </c>
      <c r="J156" s="7" t="s">
        <v>3</v>
      </c>
      <c r="K156" s="7" t="s">
        <v>500</v>
      </c>
      <c r="L156" s="5">
        <f>COUNTIF(K$2:K$526,K156)</f>
        <v>1</v>
      </c>
      <c r="M156" s="8">
        <v>20130221</v>
      </c>
      <c r="N156" s="19">
        <f ca="1">ROUND(((TODAY())-(DATEVALUE(REPLACE(REPLACE(M156,5,0,"-"),8,0,"-"))))/365,0)</f>
        <v>8</v>
      </c>
      <c r="O156" s="20">
        <v>1</v>
      </c>
      <c r="P156" s="20">
        <v>1</v>
      </c>
      <c r="Q156" s="20">
        <v>350</v>
      </c>
      <c r="R156" s="20">
        <v>165</v>
      </c>
      <c r="S156" s="20">
        <v>172</v>
      </c>
      <c r="T156" s="8">
        <v>19421012</v>
      </c>
      <c r="U156" s="20">
        <f ca="1">ROUND(((TODAY())-(DATEVALUE(REPLACE(REPLACE(T156,5,0,"-"),8,0,"-"))))/365,0)</f>
        <v>78</v>
      </c>
      <c r="V156" s="20">
        <f ca="1">COUNTIF(U$2:U$526,U156)</f>
        <v>9</v>
      </c>
      <c r="W156" s="8">
        <v>20080505</v>
      </c>
      <c r="X156" s="8" t="b">
        <f>T156=W156</f>
        <v>0</v>
      </c>
      <c r="Y156" s="5" t="s">
        <v>5</v>
      </c>
      <c r="Z156" s="20">
        <v>2</v>
      </c>
      <c r="AA156" s="5" t="s">
        <v>13</v>
      </c>
      <c r="AB156" s="5" t="s">
        <v>7</v>
      </c>
      <c r="AC156" s="5" t="s">
        <v>7</v>
      </c>
      <c r="AD156" s="7" t="s">
        <v>501</v>
      </c>
      <c r="AE156" s="7" t="s">
        <v>0</v>
      </c>
      <c r="AF156" s="8">
        <v>0.08</v>
      </c>
      <c r="AG156" s="8">
        <v>137</v>
      </c>
      <c r="AH156" s="7" t="s">
        <v>9</v>
      </c>
    </row>
    <row r="157" spans="1:34" ht="15.75" x14ac:dyDescent="0.3">
      <c r="A157" s="23" t="s">
        <v>617</v>
      </c>
      <c r="B157" s="27" t="str">
        <f>REPLACE(REPLACE(A157,3,0,"-"),6,0,"-")</f>
        <v>SU-20-65</v>
      </c>
      <c r="C157" s="25" t="str">
        <f>REPLACE(REPLACE(A157,1,1,""),2,4,"")</f>
        <v>U</v>
      </c>
      <c r="D157" s="6" t="str">
        <f>(REPLACE(A157,3,4,""))</f>
        <v>SU</v>
      </c>
      <c r="E157" s="5" t="str">
        <f>IFERROR(VALUE(LEFT($B157,2)),"")</f>
        <v/>
      </c>
      <c r="F157" s="5">
        <f>IFERROR(VALUE(MID($B157,4,2)),"")</f>
        <v>20</v>
      </c>
      <c r="G157" s="5">
        <f>IFERROR(VALUE(RIGHT($B157,2)),"")</f>
        <v>65</v>
      </c>
      <c r="H157" s="5">
        <v>1</v>
      </c>
      <c r="I157" s="7" t="s">
        <v>11</v>
      </c>
      <c r="J157" s="7" t="s">
        <v>3</v>
      </c>
      <c r="K157" s="7" t="s">
        <v>123</v>
      </c>
      <c r="L157" s="5">
        <f>COUNTIF(K$2:K$526,K157)</f>
        <v>13</v>
      </c>
      <c r="M157" s="8">
        <v>19991025</v>
      </c>
      <c r="N157" s="19">
        <f ca="1">ROUND(((TODAY())-(DATEVALUE(REPLACE(REPLACE(M157,5,0,"-"),8,0,"-"))))/365,0)</f>
        <v>21</v>
      </c>
      <c r="O157" s="20"/>
      <c r="P157" s="20">
        <v>1</v>
      </c>
      <c r="Q157" s="20">
        <v>350</v>
      </c>
      <c r="R157" s="20"/>
      <c r="S157" s="20"/>
      <c r="T157" s="8">
        <v>19430228</v>
      </c>
      <c r="U157" s="20">
        <f ca="1">ROUND(((TODAY())-(DATEVALUE(REPLACE(REPLACE(T157,5,0,"-"),8,0,"-"))))/365,0)</f>
        <v>78</v>
      </c>
      <c r="V157" s="20">
        <f ca="1">COUNTIF(U$2:U$526,U157)</f>
        <v>9</v>
      </c>
      <c r="W157" s="8">
        <v>19560926</v>
      </c>
      <c r="X157" s="8" t="b">
        <f>T157=W157</f>
        <v>0</v>
      </c>
      <c r="Y157" s="5" t="s">
        <v>9</v>
      </c>
      <c r="Z157" s="20">
        <v>2</v>
      </c>
      <c r="AA157" s="5" t="s">
        <v>13</v>
      </c>
      <c r="AB157" s="5" t="s">
        <v>7</v>
      </c>
      <c r="AC157" s="5" t="s">
        <v>7</v>
      </c>
      <c r="AD157" s="7" t="s">
        <v>29</v>
      </c>
      <c r="AE157" s="7" t="s">
        <v>0</v>
      </c>
      <c r="AF157" s="8">
        <v>0</v>
      </c>
      <c r="AG157" s="8"/>
      <c r="AH157" s="7" t="s">
        <v>9</v>
      </c>
    </row>
    <row r="158" spans="1:34" ht="15.75" x14ac:dyDescent="0.3">
      <c r="A158" s="23" t="s">
        <v>369</v>
      </c>
      <c r="B158" s="27" t="str">
        <f>REPLACE(REPLACE(A158,3,0,"-"),6,0,"-")</f>
        <v>ZF-98-18</v>
      </c>
      <c r="C158" s="25" t="str">
        <f>REPLACE(REPLACE(A158,1,1,""),2,4,"")</f>
        <v>F</v>
      </c>
      <c r="D158" s="6" t="str">
        <f>(REPLACE(A158,3,4,""))</f>
        <v>ZF</v>
      </c>
      <c r="E158" s="5" t="str">
        <f>IFERROR(VALUE(LEFT($B158,2)),"")</f>
        <v/>
      </c>
      <c r="F158" s="5">
        <f>IFERROR(VALUE(MID($B158,4,2)),"")</f>
        <v>98</v>
      </c>
      <c r="G158" s="5">
        <f>IFERROR(VALUE(RIGHT($B158,2)),"")</f>
        <v>18</v>
      </c>
      <c r="H158" s="5" t="s">
        <v>860</v>
      </c>
      <c r="I158" s="7" t="s">
        <v>11</v>
      </c>
      <c r="J158" s="7" t="s">
        <v>3</v>
      </c>
      <c r="K158" s="7" t="s">
        <v>123</v>
      </c>
      <c r="L158" s="5">
        <f>COUNTIF(K$2:K$526,K158)</f>
        <v>13</v>
      </c>
      <c r="M158" s="8">
        <v>20200513</v>
      </c>
      <c r="N158" s="19">
        <f ca="1">ROUND(((TODAY())-(DATEVALUE(REPLACE(REPLACE(M158,5,0,"-"),8,0,"-"))))/365,0)</f>
        <v>0</v>
      </c>
      <c r="O158" s="20">
        <v>1</v>
      </c>
      <c r="P158" s="20">
        <v>1</v>
      </c>
      <c r="Q158" s="20">
        <v>347</v>
      </c>
      <c r="R158" s="20">
        <v>147</v>
      </c>
      <c r="S158" s="20">
        <v>157</v>
      </c>
      <c r="T158" s="8">
        <v>19430630</v>
      </c>
      <c r="U158" s="20">
        <f ca="1">ROUND(((TODAY())-(DATEVALUE(REPLACE(REPLACE(T158,5,0,"-"),8,0,"-"))))/365,0)</f>
        <v>77</v>
      </c>
      <c r="V158" s="20">
        <f ca="1">COUNTIF(U$2:U$526,U158)</f>
        <v>5</v>
      </c>
      <c r="W158" s="8">
        <v>20170725</v>
      </c>
      <c r="X158" s="8" t="b">
        <f>T158=W158</f>
        <v>0</v>
      </c>
      <c r="Y158" s="5" t="s">
        <v>5</v>
      </c>
      <c r="Z158" s="20">
        <v>2</v>
      </c>
      <c r="AA158" s="5" t="s">
        <v>13</v>
      </c>
      <c r="AB158" s="5" t="s">
        <v>7</v>
      </c>
      <c r="AC158" s="5" t="s">
        <v>7</v>
      </c>
      <c r="AD158" s="7" t="s">
        <v>77</v>
      </c>
      <c r="AE158" s="7" t="s">
        <v>0</v>
      </c>
      <c r="AF158" s="8">
        <v>0.06</v>
      </c>
      <c r="AG158" s="8">
        <v>140</v>
      </c>
      <c r="AH158" s="7" t="s">
        <v>9</v>
      </c>
    </row>
    <row r="159" spans="1:34" ht="15.75" x14ac:dyDescent="0.3">
      <c r="A159" s="23" t="s">
        <v>492</v>
      </c>
      <c r="B159" s="27" t="str">
        <f>REPLACE(REPLACE(A159,3,0,"-"),6,0,"-")</f>
        <v>RE-36-70</v>
      </c>
      <c r="C159" s="25" t="str">
        <f>REPLACE(REPLACE(A159,1,1,""),2,4,"")</f>
        <v>E</v>
      </c>
      <c r="D159" s="6" t="str">
        <f>(REPLACE(A159,3,4,""))</f>
        <v>RE</v>
      </c>
      <c r="E159" s="5" t="str">
        <f>IFERROR(VALUE(LEFT($B159,2)),"")</f>
        <v/>
      </c>
      <c r="F159" s="5">
        <f>IFERROR(VALUE(MID($B159,4,2)),"")</f>
        <v>36</v>
      </c>
      <c r="G159" s="5">
        <f>IFERROR(VALUE(RIGHT($B159,2)),"")</f>
        <v>70</v>
      </c>
      <c r="H159" s="5">
        <v>1</v>
      </c>
      <c r="I159" s="7" t="s">
        <v>11</v>
      </c>
      <c r="J159" s="7" t="s">
        <v>3</v>
      </c>
      <c r="K159" s="7" t="s">
        <v>51</v>
      </c>
      <c r="L159" s="5">
        <f>COUNTIF(K$2:K$526,K159)</f>
        <v>12</v>
      </c>
      <c r="M159" s="8">
        <v>20010705</v>
      </c>
      <c r="N159" s="19">
        <f ca="1">ROUND(((TODAY())-(DATEVALUE(REPLACE(REPLACE(M159,5,0,"-"),8,0,"-"))))/365,0)</f>
        <v>19</v>
      </c>
      <c r="O159" s="20"/>
      <c r="P159" s="20">
        <v>1</v>
      </c>
      <c r="Q159" s="20">
        <v>350</v>
      </c>
      <c r="R159" s="20"/>
      <c r="S159" s="20"/>
      <c r="T159" s="8">
        <v>19430630</v>
      </c>
      <c r="U159" s="20">
        <f ca="1">ROUND(((TODAY())-(DATEVALUE(REPLACE(REPLACE(T159,5,0,"-"),8,0,"-"))))/365,0)</f>
        <v>77</v>
      </c>
      <c r="V159" s="20">
        <f ca="1">COUNTIF(U$2:U$526,U159)</f>
        <v>5</v>
      </c>
      <c r="W159" s="8">
        <v>19550205</v>
      </c>
      <c r="X159" s="8" t="b">
        <f>T159=W159</f>
        <v>0</v>
      </c>
      <c r="Y159" s="5" t="s">
        <v>9</v>
      </c>
      <c r="Z159" s="20">
        <v>2</v>
      </c>
      <c r="AA159" s="5" t="s">
        <v>13</v>
      </c>
      <c r="AB159" s="5" t="s">
        <v>7</v>
      </c>
      <c r="AC159" s="5" t="s">
        <v>7</v>
      </c>
      <c r="AD159" s="7" t="s">
        <v>79</v>
      </c>
      <c r="AE159" s="7" t="s">
        <v>0</v>
      </c>
      <c r="AF159" s="8">
        <v>0</v>
      </c>
      <c r="AG159" s="8"/>
      <c r="AH159" s="7" t="s">
        <v>9</v>
      </c>
    </row>
    <row r="160" spans="1:34" ht="15.75" x14ac:dyDescent="0.3">
      <c r="A160" s="23" t="s">
        <v>520</v>
      </c>
      <c r="B160" s="27" t="str">
        <f>REPLACE(REPLACE(A160,3,0,"-"),6,0,"-")</f>
        <v>PZ-88-01</v>
      </c>
      <c r="C160" s="25" t="str">
        <f>REPLACE(REPLACE(A160,1,1,""),2,4,"")</f>
        <v>Z</v>
      </c>
      <c r="D160" s="6" t="str">
        <f>(REPLACE(A160,3,4,""))</f>
        <v>PZ</v>
      </c>
      <c r="E160" s="5" t="str">
        <f>IFERROR(VALUE(LEFT($B160,2)),"")</f>
        <v/>
      </c>
      <c r="F160" s="5">
        <f>IFERROR(VALUE(MID($B160,4,2)),"")</f>
        <v>88</v>
      </c>
      <c r="G160" s="5">
        <f>IFERROR(VALUE(RIGHT($B160,2)),"")</f>
        <v>1</v>
      </c>
      <c r="H160" s="5">
        <v>1</v>
      </c>
      <c r="I160" s="7" t="s">
        <v>11</v>
      </c>
      <c r="J160" s="7" t="s">
        <v>3</v>
      </c>
      <c r="K160" s="7" t="s">
        <v>0</v>
      </c>
      <c r="L160" s="5">
        <f>COUNTIF(K$2:K$526,K160)</f>
        <v>37</v>
      </c>
      <c r="M160" s="8">
        <v>20040721</v>
      </c>
      <c r="N160" s="19">
        <f ca="1">ROUND(((TODAY())-(DATEVALUE(REPLACE(REPLACE(M160,5,0,"-"),8,0,"-"))))/365,0)</f>
        <v>16</v>
      </c>
      <c r="O160" s="20"/>
      <c r="P160" s="20">
        <v>1</v>
      </c>
      <c r="Q160" s="20">
        <v>350</v>
      </c>
      <c r="R160" s="20">
        <v>155</v>
      </c>
      <c r="S160" s="20">
        <v>162</v>
      </c>
      <c r="T160" s="8">
        <v>19430630</v>
      </c>
      <c r="U160" s="20">
        <f ca="1">ROUND(((TODAY())-(DATEVALUE(REPLACE(REPLACE(T160,5,0,"-"),8,0,"-"))))/365,0)</f>
        <v>77</v>
      </c>
      <c r="V160" s="20">
        <f ca="1">COUNTIF(U$2:U$526,U160)</f>
        <v>5</v>
      </c>
      <c r="W160" s="8">
        <v>19541129</v>
      </c>
      <c r="X160" s="8" t="b">
        <f>T160=W160</f>
        <v>0</v>
      </c>
      <c r="Y160" s="5" t="s">
        <v>5</v>
      </c>
      <c r="Z160" s="20">
        <v>2</v>
      </c>
      <c r="AA160" s="5" t="s">
        <v>13</v>
      </c>
      <c r="AB160" s="5" t="s">
        <v>7</v>
      </c>
      <c r="AC160" s="5" t="s">
        <v>7</v>
      </c>
      <c r="AD160" s="7" t="s">
        <v>41</v>
      </c>
      <c r="AE160" s="7" t="s">
        <v>0</v>
      </c>
      <c r="AF160" s="8">
        <v>7.0000000000000007E-2</v>
      </c>
      <c r="AG160" s="8">
        <v>138</v>
      </c>
      <c r="AH160" s="7" t="s">
        <v>9</v>
      </c>
    </row>
    <row r="161" spans="1:34" ht="15.75" x14ac:dyDescent="0.3">
      <c r="A161" s="23" t="s">
        <v>565</v>
      </c>
      <c r="B161" s="27" t="str">
        <f>REPLACE(REPLACE(A161,3,0,"-"),6,0,"-")</f>
        <v>ZF-34-30</v>
      </c>
      <c r="C161" s="25" t="str">
        <f>REPLACE(REPLACE(A161,1,1,""),2,4,"")</f>
        <v>F</v>
      </c>
      <c r="D161" s="6" t="str">
        <f>(REPLACE(A161,3,4,""))</f>
        <v>ZF</v>
      </c>
      <c r="E161" s="5" t="str">
        <f>IFERROR(VALUE(LEFT($B161,2)),"")</f>
        <v/>
      </c>
      <c r="F161" s="5">
        <f>IFERROR(VALUE(MID($B161,4,2)),"")</f>
        <v>34</v>
      </c>
      <c r="G161" s="5">
        <f>IFERROR(VALUE(RIGHT($B161,2)),"")</f>
        <v>30</v>
      </c>
      <c r="H161" s="5" t="s">
        <v>860</v>
      </c>
      <c r="I161" s="7" t="s">
        <v>11</v>
      </c>
      <c r="J161" s="7" t="s">
        <v>3</v>
      </c>
      <c r="K161" s="7" t="s">
        <v>12</v>
      </c>
      <c r="L161" s="5">
        <f>COUNTIF(K$2:K$526,K161)</f>
        <v>2</v>
      </c>
      <c r="M161" s="8">
        <v>20060830</v>
      </c>
      <c r="N161" s="19">
        <f ca="1">ROUND(((TODAY())-(DATEVALUE(REPLACE(REPLACE(M161,5,0,"-"),8,0,"-"))))/365,0)</f>
        <v>14</v>
      </c>
      <c r="O161" s="20"/>
      <c r="P161" s="20">
        <v>1</v>
      </c>
      <c r="Q161" s="20">
        <v>350</v>
      </c>
      <c r="R161" s="20">
        <v>140</v>
      </c>
      <c r="S161" s="20">
        <v>147</v>
      </c>
      <c r="T161" s="8">
        <v>19430630</v>
      </c>
      <c r="U161" s="20">
        <f ca="1">ROUND(((TODAY())-(DATEVALUE(REPLACE(REPLACE(T161,5,0,"-"),8,0,"-"))))/365,0)</f>
        <v>77</v>
      </c>
      <c r="V161" s="20">
        <f ca="1">COUNTIF(U$2:U$526,U161)</f>
        <v>5</v>
      </c>
      <c r="W161" s="8">
        <v>20060830</v>
      </c>
      <c r="X161" s="8" t="b">
        <f>T161=W161</f>
        <v>0</v>
      </c>
      <c r="Y161" s="5" t="s">
        <v>5</v>
      </c>
      <c r="Z161" s="20">
        <v>2</v>
      </c>
      <c r="AA161" s="5" t="s">
        <v>13</v>
      </c>
      <c r="AB161" s="5" t="s">
        <v>7</v>
      </c>
      <c r="AC161" s="5" t="s">
        <v>7</v>
      </c>
      <c r="AD161" s="7" t="s">
        <v>389</v>
      </c>
      <c r="AE161" s="7" t="s">
        <v>0</v>
      </c>
      <c r="AF161" s="8">
        <v>7.0000000000000007E-2</v>
      </c>
      <c r="AG161" s="8">
        <v>140</v>
      </c>
      <c r="AH161" s="7" t="s">
        <v>9</v>
      </c>
    </row>
    <row r="162" spans="1:34" ht="15.75" x14ac:dyDescent="0.3">
      <c r="A162" s="23" t="s">
        <v>626</v>
      </c>
      <c r="B162" s="27" t="str">
        <f>REPLACE(REPLACE(A162,3,0,"-"),6,0,"-")</f>
        <v>ZF-25-87</v>
      </c>
      <c r="C162" s="25" t="str">
        <f>REPLACE(REPLACE(A162,1,1,""),2,4,"")</f>
        <v>F</v>
      </c>
      <c r="D162" s="6" t="str">
        <f>(REPLACE(A162,3,4,""))</f>
        <v>ZF</v>
      </c>
      <c r="E162" s="5" t="str">
        <f>IFERROR(VALUE(LEFT($B162,2)),"")</f>
        <v/>
      </c>
      <c r="F162" s="5">
        <f>IFERROR(VALUE(MID($B162,4,2)),"")</f>
        <v>25</v>
      </c>
      <c r="G162" s="5">
        <f>IFERROR(VALUE(RIGHT($B162,2)),"")</f>
        <v>87</v>
      </c>
      <c r="H162" s="5" t="s">
        <v>860</v>
      </c>
      <c r="I162" s="7" t="s">
        <v>11</v>
      </c>
      <c r="J162" s="7" t="s">
        <v>3</v>
      </c>
      <c r="K162" s="7" t="s">
        <v>123</v>
      </c>
      <c r="L162" s="5">
        <f>COUNTIF(K$2:K$526,K162)</f>
        <v>13</v>
      </c>
      <c r="M162" s="8">
        <v>20161212</v>
      </c>
      <c r="N162" s="19">
        <f ca="1">ROUND(((TODAY())-(DATEVALUE(REPLACE(REPLACE(M162,5,0,"-"),8,0,"-"))))/365,0)</f>
        <v>4</v>
      </c>
      <c r="O162" s="20"/>
      <c r="P162" s="20">
        <v>1</v>
      </c>
      <c r="Q162" s="20">
        <v>349</v>
      </c>
      <c r="R162" s="20">
        <v>170</v>
      </c>
      <c r="S162" s="20">
        <v>177</v>
      </c>
      <c r="T162" s="8">
        <v>19430715</v>
      </c>
      <c r="U162" s="20">
        <f ca="1">ROUND(((TODAY())-(DATEVALUE(REPLACE(REPLACE(T162,5,0,"-"),8,0,"-"))))/365,0)</f>
        <v>77</v>
      </c>
      <c r="V162" s="20">
        <f ca="1">COUNTIF(U$2:U$526,U162)</f>
        <v>5</v>
      </c>
      <c r="W162" s="8">
        <v>20050601</v>
      </c>
      <c r="X162" s="8" t="b">
        <f>T162=W162</f>
        <v>0</v>
      </c>
      <c r="Y162" s="5" t="s">
        <v>5</v>
      </c>
      <c r="Z162" s="20">
        <v>2</v>
      </c>
      <c r="AA162" s="5" t="s">
        <v>13</v>
      </c>
      <c r="AB162" s="5" t="s">
        <v>7</v>
      </c>
      <c r="AC162" s="5" t="s">
        <v>7</v>
      </c>
      <c r="AD162" s="7" t="s">
        <v>29</v>
      </c>
      <c r="AE162" s="7" t="s">
        <v>0</v>
      </c>
      <c r="AF162" s="8">
        <v>0.05</v>
      </c>
      <c r="AG162" s="8">
        <v>140</v>
      </c>
      <c r="AH162" s="7" t="s">
        <v>9</v>
      </c>
    </row>
    <row r="163" spans="1:34" ht="15.75" x14ac:dyDescent="0.3">
      <c r="A163" s="23" t="s">
        <v>35</v>
      </c>
      <c r="B163" s="27" t="str">
        <f>REPLACE(REPLACE(A163,3,0,"-"),6,0,"-")</f>
        <v>RE-61-08</v>
      </c>
      <c r="C163" s="25" t="str">
        <f>REPLACE(REPLACE(A163,1,1,""),2,4,"")</f>
        <v>E</v>
      </c>
      <c r="D163" s="6" t="str">
        <f>(REPLACE(A163,3,4,""))</f>
        <v>RE</v>
      </c>
      <c r="E163" s="5" t="str">
        <f>IFERROR(VALUE(LEFT($B163,2)),"")</f>
        <v/>
      </c>
      <c r="F163" s="5">
        <f>IFERROR(VALUE(MID($B163,4,2)),"")</f>
        <v>61</v>
      </c>
      <c r="G163" s="5">
        <f>IFERROR(VALUE(RIGHT($B163,2)),"")</f>
        <v>8</v>
      </c>
      <c r="H163" s="5">
        <v>1</v>
      </c>
      <c r="I163" s="7" t="s">
        <v>11</v>
      </c>
      <c r="J163" s="7" t="s">
        <v>3</v>
      </c>
      <c r="K163" s="7" t="s">
        <v>36</v>
      </c>
      <c r="L163" s="5">
        <f>COUNTIF(K$2:K$526,K163)</f>
        <v>4</v>
      </c>
      <c r="M163" s="8">
        <v>20200629</v>
      </c>
      <c r="N163" s="19">
        <f ca="1">ROUND(((TODAY())-(DATEVALUE(REPLACE(REPLACE(M163,5,0,"-"),8,0,"-"))))/365,0)</f>
        <v>0</v>
      </c>
      <c r="O163" s="20"/>
      <c r="P163" s="20">
        <v>1</v>
      </c>
      <c r="Q163" s="20">
        <v>350</v>
      </c>
      <c r="R163" s="20"/>
      <c r="S163" s="20"/>
      <c r="T163" s="8">
        <v>19440630</v>
      </c>
      <c r="U163" s="20">
        <f ca="1">ROUND(((TODAY())-(DATEVALUE(REPLACE(REPLACE(T163,5,0,"-"),8,0,"-"))))/365,0)</f>
        <v>76</v>
      </c>
      <c r="V163" s="20">
        <f ca="1">COUNTIF(U$2:U$526,U163)</f>
        <v>6</v>
      </c>
      <c r="W163" s="8">
        <v>19550223</v>
      </c>
      <c r="X163" s="8" t="b">
        <f>T163=W163</f>
        <v>0</v>
      </c>
      <c r="Y163" s="5" t="s">
        <v>9</v>
      </c>
      <c r="Z163" s="20">
        <v>2</v>
      </c>
      <c r="AA163" s="5" t="s">
        <v>13</v>
      </c>
      <c r="AB163" s="5" t="s">
        <v>7</v>
      </c>
      <c r="AC163" s="5" t="s">
        <v>7</v>
      </c>
      <c r="AD163" s="7" t="s">
        <v>29</v>
      </c>
      <c r="AE163" s="7" t="s">
        <v>0</v>
      </c>
      <c r="AF163" s="8">
        <v>0</v>
      </c>
      <c r="AG163" s="8"/>
      <c r="AH163" s="7" t="s">
        <v>9</v>
      </c>
    </row>
    <row r="164" spans="1:34" ht="15.75" x14ac:dyDescent="0.3">
      <c r="A164" s="23" t="s">
        <v>214</v>
      </c>
      <c r="B164" s="27" t="str">
        <f>REPLACE(REPLACE(A164,3,0,"-"),6,0,"-")</f>
        <v>ZM-01-12</v>
      </c>
      <c r="C164" s="25" t="str">
        <f>REPLACE(REPLACE(A164,1,1,""),2,4,"")</f>
        <v>M</v>
      </c>
      <c r="D164" s="6" t="str">
        <f>(REPLACE(A164,3,4,""))</f>
        <v>ZM</v>
      </c>
      <c r="E164" s="5" t="str">
        <f>IFERROR(VALUE(LEFT($B164,2)),"")</f>
        <v/>
      </c>
      <c r="F164" s="5">
        <f>IFERROR(VALUE(MID($B164,4,2)),"")</f>
        <v>1</v>
      </c>
      <c r="G164" s="5">
        <f>IFERROR(VALUE(RIGHT($B164,2)),"")</f>
        <v>12</v>
      </c>
      <c r="H164" s="5" t="s">
        <v>860</v>
      </c>
      <c r="I164" s="7" t="s">
        <v>11</v>
      </c>
      <c r="J164" s="7" t="s">
        <v>3</v>
      </c>
      <c r="K164" s="7" t="s">
        <v>123</v>
      </c>
      <c r="L164" s="5">
        <f>COUNTIF(K$2:K$526,K164)</f>
        <v>13</v>
      </c>
      <c r="M164" s="8">
        <v>20010908</v>
      </c>
      <c r="N164" s="19">
        <f ca="1">ROUND(((TODAY())-(DATEVALUE(REPLACE(REPLACE(M164,5,0,"-"),8,0,"-"))))/365,0)</f>
        <v>19</v>
      </c>
      <c r="O164" s="20"/>
      <c r="P164" s="20">
        <v>1</v>
      </c>
      <c r="Q164" s="20">
        <v>350</v>
      </c>
      <c r="R164" s="20"/>
      <c r="S164" s="20"/>
      <c r="T164" s="8">
        <v>19440630</v>
      </c>
      <c r="U164" s="20">
        <f ca="1">ROUND(((TODAY())-(DATEVALUE(REPLACE(REPLACE(T164,5,0,"-"),8,0,"-"))))/365,0)</f>
        <v>76</v>
      </c>
      <c r="V164" s="20">
        <f ca="1">COUNTIF(U$2:U$526,U164)</f>
        <v>6</v>
      </c>
      <c r="W164" s="8">
        <v>19890209</v>
      </c>
      <c r="X164" s="8" t="b">
        <f>T164=W164</f>
        <v>0</v>
      </c>
      <c r="Y164" s="5" t="s">
        <v>5</v>
      </c>
      <c r="Z164" s="20">
        <v>2</v>
      </c>
      <c r="AA164" s="5" t="s">
        <v>13</v>
      </c>
      <c r="AB164" s="5" t="s">
        <v>7</v>
      </c>
      <c r="AC164" s="5" t="s">
        <v>7</v>
      </c>
      <c r="AD164" s="7" t="s">
        <v>41</v>
      </c>
      <c r="AE164" s="7" t="s">
        <v>0</v>
      </c>
      <c r="AF164" s="8">
        <v>0</v>
      </c>
      <c r="AG164" s="8"/>
      <c r="AH164" s="7" t="s">
        <v>9</v>
      </c>
    </row>
    <row r="165" spans="1:34" ht="15.75" x14ac:dyDescent="0.3">
      <c r="A165" s="23" t="s">
        <v>250</v>
      </c>
      <c r="B165" s="27" t="str">
        <f>REPLACE(REPLACE(A165,3,0,"-"),6,0,"-")</f>
        <v>ZF-65-84</v>
      </c>
      <c r="C165" s="25" t="str">
        <f>REPLACE(REPLACE(A165,1,1,""),2,4,"")</f>
        <v>F</v>
      </c>
      <c r="D165" s="6" t="str">
        <f>(REPLACE(A165,3,4,""))</f>
        <v>ZF</v>
      </c>
      <c r="E165" s="5" t="str">
        <f>IFERROR(VALUE(LEFT($B165,2)),"")</f>
        <v/>
      </c>
      <c r="F165" s="5">
        <f>IFERROR(VALUE(MID($B165,4,2)),"")</f>
        <v>65</v>
      </c>
      <c r="G165" s="5">
        <f>IFERROR(VALUE(RIGHT($B165,2)),"")</f>
        <v>84</v>
      </c>
      <c r="H165" s="5" t="s">
        <v>860</v>
      </c>
      <c r="I165" s="7" t="s">
        <v>11</v>
      </c>
      <c r="J165" s="7" t="s">
        <v>3</v>
      </c>
      <c r="K165" s="7" t="s">
        <v>251</v>
      </c>
      <c r="L165" s="5">
        <f>COUNTIF(K$2:K$526,K165)</f>
        <v>1</v>
      </c>
      <c r="M165" s="8">
        <v>20110825</v>
      </c>
      <c r="N165" s="19">
        <f ca="1">ROUND(((TODAY())-(DATEVALUE(REPLACE(REPLACE(M165,5,0,"-"),8,0,"-"))))/365,0)</f>
        <v>9</v>
      </c>
      <c r="O165" s="20">
        <v>1</v>
      </c>
      <c r="P165" s="20">
        <v>1</v>
      </c>
      <c r="Q165" s="20">
        <v>349</v>
      </c>
      <c r="R165" s="20">
        <v>143</v>
      </c>
      <c r="S165" s="20">
        <v>151</v>
      </c>
      <c r="T165" s="8">
        <v>19440630</v>
      </c>
      <c r="U165" s="20">
        <f ca="1">ROUND(((TODAY())-(DATEVALUE(REPLACE(REPLACE(T165,5,0,"-"),8,0,"-"))))/365,0)</f>
        <v>76</v>
      </c>
      <c r="V165" s="20">
        <f ca="1">COUNTIF(U$2:U$526,U165)</f>
        <v>6</v>
      </c>
      <c r="W165" s="8">
        <v>20110825</v>
      </c>
      <c r="X165" s="8" t="b">
        <f>T165=W165</f>
        <v>0</v>
      </c>
      <c r="Y165" s="5" t="s">
        <v>5</v>
      </c>
      <c r="Z165" s="20">
        <v>2</v>
      </c>
      <c r="AA165" s="5" t="s">
        <v>13</v>
      </c>
      <c r="AB165" s="5" t="s">
        <v>7</v>
      </c>
      <c r="AC165" s="5" t="s">
        <v>7</v>
      </c>
      <c r="AD165" s="7" t="s">
        <v>74</v>
      </c>
      <c r="AE165" s="7" t="s">
        <v>0</v>
      </c>
      <c r="AF165" s="8">
        <v>0.08</v>
      </c>
      <c r="AG165" s="8">
        <v>145</v>
      </c>
      <c r="AH165" s="7" t="s">
        <v>9</v>
      </c>
    </row>
    <row r="166" spans="1:34" ht="15.75" x14ac:dyDescent="0.3">
      <c r="A166" s="23" t="s">
        <v>540</v>
      </c>
      <c r="B166" s="27" t="str">
        <f>REPLACE(REPLACE(A166,3,0,"-"),6,0,"-")</f>
        <v>VE-33-24</v>
      </c>
      <c r="C166" s="25" t="str">
        <f>REPLACE(REPLACE(A166,1,1,""),2,4,"")</f>
        <v>E</v>
      </c>
      <c r="D166" s="6" t="str">
        <f>(REPLACE(A166,3,4,""))</f>
        <v>VE</v>
      </c>
      <c r="E166" s="5" t="str">
        <f>IFERROR(VALUE(LEFT($B166,2)),"")</f>
        <v/>
      </c>
      <c r="F166" s="5">
        <f>IFERROR(VALUE(MID($B166,4,2)),"")</f>
        <v>33</v>
      </c>
      <c r="G166" s="5">
        <f>IFERROR(VALUE(RIGHT($B166,2)),"")</f>
        <v>24</v>
      </c>
      <c r="H166" s="5">
        <v>1</v>
      </c>
      <c r="I166" s="7" t="s">
        <v>11</v>
      </c>
      <c r="J166" s="7" t="s">
        <v>3</v>
      </c>
      <c r="K166" s="7" t="s">
        <v>28</v>
      </c>
      <c r="L166" s="5">
        <f>COUNTIF(K$2:K$526,K166)</f>
        <v>9</v>
      </c>
      <c r="M166" s="8">
        <v>20101127</v>
      </c>
      <c r="N166" s="19">
        <f ca="1">ROUND(((TODAY())-(DATEVALUE(REPLACE(REPLACE(M166,5,0,"-"),8,0,"-"))))/365,0)</f>
        <v>10</v>
      </c>
      <c r="O166" s="20"/>
      <c r="P166" s="20">
        <v>1</v>
      </c>
      <c r="Q166" s="20">
        <v>348</v>
      </c>
      <c r="R166" s="20">
        <v>170</v>
      </c>
      <c r="S166" s="20">
        <v>177</v>
      </c>
      <c r="T166" s="8">
        <v>19440630</v>
      </c>
      <c r="U166" s="20">
        <f ca="1">ROUND(((TODAY())-(DATEVALUE(REPLACE(REPLACE(T166,5,0,"-"),8,0,"-"))))/365,0)</f>
        <v>76</v>
      </c>
      <c r="V166" s="20">
        <f ca="1">COUNTIF(U$2:U$526,U166)</f>
        <v>6</v>
      </c>
      <c r="W166" s="8">
        <v>19570405</v>
      </c>
      <c r="X166" s="8" t="b">
        <f>T166=W166</f>
        <v>0</v>
      </c>
      <c r="Y166" s="5" t="s">
        <v>5</v>
      </c>
      <c r="Z166" s="20">
        <v>2</v>
      </c>
      <c r="AA166" s="5" t="s">
        <v>13</v>
      </c>
      <c r="AB166" s="5" t="s">
        <v>7</v>
      </c>
      <c r="AC166" s="5" t="s">
        <v>7</v>
      </c>
      <c r="AD166" s="7" t="s">
        <v>29</v>
      </c>
      <c r="AE166" s="7" t="s">
        <v>0</v>
      </c>
      <c r="AF166" s="8">
        <v>0.05</v>
      </c>
      <c r="AG166" s="8"/>
      <c r="AH166" s="7" t="s">
        <v>9</v>
      </c>
    </row>
    <row r="167" spans="1:34" ht="15.75" x14ac:dyDescent="0.3">
      <c r="A167" s="23" t="s">
        <v>572</v>
      </c>
      <c r="B167" s="27" t="str">
        <f>REPLACE(REPLACE(A167,3,0,"-"),6,0,"-")</f>
        <v>ZF-91-74</v>
      </c>
      <c r="C167" s="25" t="str">
        <f>REPLACE(REPLACE(A167,1,1,""),2,4,"")</f>
        <v>F</v>
      </c>
      <c r="D167" s="6" t="str">
        <f>(REPLACE(A167,3,4,""))</f>
        <v>ZF</v>
      </c>
      <c r="E167" s="5" t="str">
        <f>IFERROR(VALUE(LEFT($B167,2)),"")</f>
        <v/>
      </c>
      <c r="F167" s="5">
        <f>IFERROR(VALUE(MID($B167,4,2)),"")</f>
        <v>91</v>
      </c>
      <c r="G167" s="5">
        <f>IFERROR(VALUE(RIGHT($B167,2)),"")</f>
        <v>74</v>
      </c>
      <c r="H167" s="5" t="s">
        <v>860</v>
      </c>
      <c r="I167" s="7" t="s">
        <v>11</v>
      </c>
      <c r="J167" s="7" t="s">
        <v>3</v>
      </c>
      <c r="K167" s="7" t="s">
        <v>573</v>
      </c>
      <c r="L167" s="5">
        <f>COUNTIF(K$2:K$526,K167)</f>
        <v>1</v>
      </c>
      <c r="M167" s="8">
        <v>20160601</v>
      </c>
      <c r="N167" s="19">
        <f ca="1">ROUND(((TODAY())-(DATEVALUE(REPLACE(REPLACE(M167,5,0,"-"),8,0,"-"))))/365,0)</f>
        <v>4</v>
      </c>
      <c r="O167" s="20">
        <v>2</v>
      </c>
      <c r="P167" s="20">
        <v>1</v>
      </c>
      <c r="Q167" s="20">
        <v>347</v>
      </c>
      <c r="R167" s="20">
        <v>169</v>
      </c>
      <c r="S167" s="20">
        <v>176</v>
      </c>
      <c r="T167" s="8">
        <v>19440630</v>
      </c>
      <c r="U167" s="20">
        <f ca="1">ROUND(((TODAY())-(DATEVALUE(REPLACE(REPLACE(T167,5,0,"-"),8,0,"-"))))/365,0)</f>
        <v>76</v>
      </c>
      <c r="V167" s="20">
        <f ca="1">COUNTIF(U$2:U$526,U167)</f>
        <v>6</v>
      </c>
      <c r="W167" s="8">
        <v>20160601</v>
      </c>
      <c r="X167" s="8" t="b">
        <f>T167=W167</f>
        <v>0</v>
      </c>
      <c r="Y167" s="5" t="s">
        <v>5</v>
      </c>
      <c r="Z167" s="20">
        <v>2</v>
      </c>
      <c r="AA167" s="5" t="s">
        <v>13</v>
      </c>
      <c r="AB167" s="5" t="s">
        <v>7</v>
      </c>
      <c r="AC167" s="5" t="s">
        <v>7</v>
      </c>
      <c r="AD167" s="7" t="s">
        <v>574</v>
      </c>
      <c r="AE167" s="7" t="s">
        <v>0</v>
      </c>
      <c r="AF167" s="8">
        <v>7.0000000000000007E-2</v>
      </c>
      <c r="AG167" s="8">
        <v>143</v>
      </c>
      <c r="AH167" s="7" t="s">
        <v>9</v>
      </c>
    </row>
    <row r="168" spans="1:34" ht="15.75" x14ac:dyDescent="0.3">
      <c r="A168" s="23" t="s">
        <v>610</v>
      </c>
      <c r="B168" s="27" t="str">
        <f>REPLACE(REPLACE(A168,3,0,"-"),6,0,"-")</f>
        <v>ZM-77-07</v>
      </c>
      <c r="C168" s="25" t="str">
        <f>REPLACE(REPLACE(A168,1,1,""),2,4,"")</f>
        <v>M</v>
      </c>
      <c r="D168" s="6" t="str">
        <f>(REPLACE(A168,3,4,""))</f>
        <v>ZM</v>
      </c>
      <c r="E168" s="5" t="str">
        <f>IFERROR(VALUE(LEFT($B168,2)),"")</f>
        <v/>
      </c>
      <c r="F168" s="5">
        <f>IFERROR(VALUE(MID($B168,4,2)),"")</f>
        <v>77</v>
      </c>
      <c r="G168" s="5">
        <f>IFERROR(VALUE(RIGHT($B168,2)),"")</f>
        <v>7</v>
      </c>
      <c r="H168" s="5" t="s">
        <v>860</v>
      </c>
      <c r="I168" s="7" t="s">
        <v>11</v>
      </c>
      <c r="J168" s="7" t="s">
        <v>3</v>
      </c>
      <c r="K168" s="7" t="s">
        <v>123</v>
      </c>
      <c r="L168" s="5">
        <f>COUNTIF(K$2:K$526,K168)</f>
        <v>13</v>
      </c>
      <c r="M168" s="8">
        <v>20021209</v>
      </c>
      <c r="N168" s="19">
        <f ca="1">ROUND(((TODAY())-(DATEVALUE(REPLACE(REPLACE(M168,5,0,"-"),8,0,"-"))))/365,0)</f>
        <v>18</v>
      </c>
      <c r="O168" s="20"/>
      <c r="P168" s="20">
        <v>1</v>
      </c>
      <c r="Q168" s="20">
        <v>347</v>
      </c>
      <c r="R168" s="20"/>
      <c r="S168" s="20"/>
      <c r="T168" s="8">
        <v>19440630</v>
      </c>
      <c r="U168" s="20">
        <f ca="1">ROUND(((TODAY())-(DATEVALUE(REPLACE(REPLACE(T168,5,0,"-"),8,0,"-"))))/365,0)</f>
        <v>76</v>
      </c>
      <c r="V168" s="20">
        <f ca="1">COUNTIF(U$2:U$526,U168)</f>
        <v>6</v>
      </c>
      <c r="W168" s="8">
        <v>19970325</v>
      </c>
      <c r="X168" s="8" t="b">
        <f>T168=W168</f>
        <v>0</v>
      </c>
      <c r="Y168" s="5" t="s">
        <v>5</v>
      </c>
      <c r="Z168" s="20">
        <v>2</v>
      </c>
      <c r="AA168" s="5" t="s">
        <v>13</v>
      </c>
      <c r="AB168" s="5" t="s">
        <v>7</v>
      </c>
      <c r="AC168" s="5" t="s">
        <v>7</v>
      </c>
      <c r="AD168" s="7" t="s">
        <v>29</v>
      </c>
      <c r="AE168" s="7" t="s">
        <v>0</v>
      </c>
      <c r="AF168" s="8">
        <v>0</v>
      </c>
      <c r="AG168" s="8"/>
      <c r="AH168" s="7" t="s">
        <v>9</v>
      </c>
    </row>
    <row r="169" spans="1:34" ht="15.75" x14ac:dyDescent="0.3">
      <c r="A169" s="23" t="s">
        <v>569</v>
      </c>
      <c r="B169" s="27" t="str">
        <f>REPLACE(REPLACE(A169,3,0,"-"),6,0,"-")</f>
        <v>ZF-89-44</v>
      </c>
      <c r="C169" s="25" t="str">
        <f>REPLACE(REPLACE(A169,1,1,""),2,4,"")</f>
        <v>F</v>
      </c>
      <c r="D169" s="6" t="str">
        <f>(REPLACE(A169,3,4,""))</f>
        <v>ZF</v>
      </c>
      <c r="E169" s="5" t="str">
        <f>IFERROR(VALUE(LEFT($B169,2)),"")</f>
        <v/>
      </c>
      <c r="F169" s="5">
        <f>IFERROR(VALUE(MID($B169,4,2)),"")</f>
        <v>89</v>
      </c>
      <c r="G169" s="5">
        <f>IFERROR(VALUE(RIGHT($B169,2)),"")</f>
        <v>44</v>
      </c>
      <c r="H169" s="5" t="s">
        <v>860</v>
      </c>
      <c r="I169" s="7" t="s">
        <v>11</v>
      </c>
      <c r="J169" s="7" t="s">
        <v>3</v>
      </c>
      <c r="K169" s="7" t="s">
        <v>147</v>
      </c>
      <c r="L169" s="5">
        <f>COUNTIF(K$2:K$526,K169)</f>
        <v>8</v>
      </c>
      <c r="M169" s="8">
        <v>20151210</v>
      </c>
      <c r="N169" s="19">
        <f ca="1">ROUND(((TODAY())-(DATEVALUE(REPLACE(REPLACE(M169,5,0,"-"),8,0,"-"))))/365,0)</f>
        <v>5</v>
      </c>
      <c r="O169" s="20">
        <v>1</v>
      </c>
      <c r="P169" s="20">
        <v>1</v>
      </c>
      <c r="Q169" s="20">
        <v>350</v>
      </c>
      <c r="R169" s="20">
        <v>140</v>
      </c>
      <c r="S169" s="20">
        <v>147</v>
      </c>
      <c r="T169" s="8">
        <v>19450630</v>
      </c>
      <c r="U169" s="20">
        <f ca="1">ROUND(((TODAY())-(DATEVALUE(REPLACE(REPLACE(T169,5,0,"-"),8,0,"-"))))/365,0)</f>
        <v>75</v>
      </c>
      <c r="V169" s="20">
        <f ca="1">COUNTIF(U$2:U$526,U169)</f>
        <v>3</v>
      </c>
      <c r="W169" s="8">
        <v>20151210</v>
      </c>
      <c r="X169" s="8" t="b">
        <f>T169=W169</f>
        <v>0</v>
      </c>
      <c r="Y169" s="5" t="s">
        <v>5</v>
      </c>
      <c r="Z169" s="20">
        <v>2</v>
      </c>
      <c r="AA169" s="5" t="s">
        <v>13</v>
      </c>
      <c r="AB169" s="5" t="s">
        <v>7</v>
      </c>
      <c r="AC169" s="5" t="s">
        <v>7</v>
      </c>
      <c r="AD169" s="7" t="s">
        <v>570</v>
      </c>
      <c r="AE169" s="7" t="s">
        <v>0</v>
      </c>
      <c r="AF169" s="8">
        <v>0.08</v>
      </c>
      <c r="AG169" s="8">
        <v>140</v>
      </c>
      <c r="AH169" s="7" t="s">
        <v>9</v>
      </c>
    </row>
    <row r="170" spans="1:34" ht="15.75" x14ac:dyDescent="0.3">
      <c r="A170" s="23" t="s">
        <v>600</v>
      </c>
      <c r="B170" s="27" t="str">
        <f>REPLACE(REPLACE(A170,3,0,"-"),6,0,"-")</f>
        <v>ZL-87-74</v>
      </c>
      <c r="C170" s="25" t="str">
        <f>REPLACE(REPLACE(A170,1,1,""),2,4,"")</f>
        <v>L</v>
      </c>
      <c r="D170" s="6" t="str">
        <f>(REPLACE(A170,3,4,""))</f>
        <v>ZL</v>
      </c>
      <c r="E170" s="5" t="str">
        <f>IFERROR(VALUE(LEFT($B170,2)),"")</f>
        <v/>
      </c>
      <c r="F170" s="5">
        <f>IFERROR(VALUE(MID($B170,4,2)),"")</f>
        <v>87</v>
      </c>
      <c r="G170" s="5">
        <f>IFERROR(VALUE(RIGHT($B170,2)),"")</f>
        <v>74</v>
      </c>
      <c r="H170" s="5">
        <v>1</v>
      </c>
      <c r="I170" s="7" t="s">
        <v>11</v>
      </c>
      <c r="J170" s="7" t="s">
        <v>3</v>
      </c>
      <c r="K170" s="7" t="s">
        <v>360</v>
      </c>
      <c r="L170" s="5">
        <f>COUNTIF(K$2:K$526,K170)</f>
        <v>2</v>
      </c>
      <c r="M170" s="8">
        <v>20170512</v>
      </c>
      <c r="N170" s="19">
        <f ca="1">ROUND(((TODAY())-(DATEVALUE(REPLACE(REPLACE(M170,5,0,"-"),8,0,"-"))))/365,0)</f>
        <v>3</v>
      </c>
      <c r="O170" s="20"/>
      <c r="P170" s="20">
        <v>1</v>
      </c>
      <c r="Q170" s="20">
        <v>350</v>
      </c>
      <c r="R170" s="20"/>
      <c r="S170" s="20"/>
      <c r="T170" s="8">
        <v>19450630</v>
      </c>
      <c r="U170" s="20">
        <f ca="1">ROUND(((TODAY())-(DATEVALUE(REPLACE(REPLACE(T170,5,0,"-"),8,0,"-"))))/365,0)</f>
        <v>75</v>
      </c>
      <c r="V170" s="20">
        <f ca="1">COUNTIF(U$2:U$526,U170)</f>
        <v>3</v>
      </c>
      <c r="W170" s="8">
        <v>19540706</v>
      </c>
      <c r="X170" s="8" t="b">
        <f>T170=W170</f>
        <v>0</v>
      </c>
      <c r="Y170" s="5" t="s">
        <v>5</v>
      </c>
      <c r="Z170" s="20">
        <v>2</v>
      </c>
      <c r="AA170" s="5" t="s">
        <v>13</v>
      </c>
      <c r="AB170" s="5" t="s">
        <v>7</v>
      </c>
      <c r="AC170" s="5" t="s">
        <v>7</v>
      </c>
      <c r="AD170" s="7" t="s">
        <v>601</v>
      </c>
      <c r="AE170" s="7" t="s">
        <v>0</v>
      </c>
      <c r="AF170" s="8">
        <v>0</v>
      </c>
      <c r="AG170" s="8"/>
      <c r="AH170" s="7" t="s">
        <v>9</v>
      </c>
    </row>
    <row r="171" spans="1:34" ht="15.75" x14ac:dyDescent="0.3">
      <c r="A171" s="23" t="s">
        <v>709</v>
      </c>
      <c r="B171" s="27" t="str">
        <f>REPLACE(REPLACE(A171,3,0,"-"),6,0,"-")</f>
        <v>RR-12-56</v>
      </c>
      <c r="C171" s="25" t="str">
        <f>REPLACE(REPLACE(A171,1,1,""),2,4,"")</f>
        <v>R</v>
      </c>
      <c r="D171" s="6" t="str">
        <f>(REPLACE(A171,3,4,""))</f>
        <v>RR</v>
      </c>
      <c r="E171" s="5" t="str">
        <f>IFERROR(VALUE(LEFT($B171,2)),"")</f>
        <v/>
      </c>
      <c r="F171" s="5">
        <f>IFERROR(VALUE(MID($B171,4,2)),"")</f>
        <v>12</v>
      </c>
      <c r="G171" s="5">
        <f>IFERROR(VALUE(RIGHT($B171,2)),"")</f>
        <v>56</v>
      </c>
      <c r="H171" s="5">
        <v>1</v>
      </c>
      <c r="I171" s="7" t="s">
        <v>11</v>
      </c>
      <c r="J171" s="7" t="s">
        <v>3</v>
      </c>
      <c r="K171" s="7" t="s">
        <v>51</v>
      </c>
      <c r="L171" s="5">
        <f>COUNTIF(K$2:K$526,K171)</f>
        <v>12</v>
      </c>
      <c r="M171" s="8">
        <v>20120329</v>
      </c>
      <c r="N171" s="19">
        <f ca="1">ROUND(((TODAY())-(DATEVALUE(REPLACE(REPLACE(M171,5,0,"-"),8,0,"-"))))/365,0)</f>
        <v>9</v>
      </c>
      <c r="O171" s="20"/>
      <c r="P171" s="20">
        <v>1</v>
      </c>
      <c r="Q171" s="20">
        <v>350</v>
      </c>
      <c r="R171" s="20"/>
      <c r="S171" s="20"/>
      <c r="T171" s="8">
        <v>19450630</v>
      </c>
      <c r="U171" s="20">
        <f ca="1">ROUND(((TODAY())-(DATEVALUE(REPLACE(REPLACE(T171,5,0,"-"),8,0,"-"))))/365,0)</f>
        <v>75</v>
      </c>
      <c r="V171" s="20">
        <f ca="1">COUNTIF(U$2:U$526,U171)</f>
        <v>3</v>
      </c>
      <c r="W171" s="8">
        <v>19550608</v>
      </c>
      <c r="X171" s="8" t="b">
        <f>T171=W171</f>
        <v>0</v>
      </c>
      <c r="Y171" s="5" t="s">
        <v>5</v>
      </c>
      <c r="Z171" s="20">
        <v>2</v>
      </c>
      <c r="AA171" s="5" t="s">
        <v>13</v>
      </c>
      <c r="AB171" s="5" t="s">
        <v>7</v>
      </c>
      <c r="AC171" s="5" t="s">
        <v>7</v>
      </c>
      <c r="AD171" s="7" t="s">
        <v>710</v>
      </c>
      <c r="AE171" s="7" t="s">
        <v>0</v>
      </c>
      <c r="AF171" s="8">
        <v>0</v>
      </c>
      <c r="AG171" s="8"/>
      <c r="AH171" s="7" t="s">
        <v>9</v>
      </c>
    </row>
    <row r="172" spans="1:34" ht="15.75" x14ac:dyDescent="0.3">
      <c r="A172" s="23" t="s">
        <v>22</v>
      </c>
      <c r="B172" s="27" t="str">
        <f>REPLACE(REPLACE(A172,3,0,"-"),6,0,"-")</f>
        <v>NM-13-30</v>
      </c>
      <c r="C172" s="25" t="str">
        <f>REPLACE(REPLACE(A172,1,1,""),2,4,"")</f>
        <v>M</v>
      </c>
      <c r="D172" s="6" t="str">
        <f>(REPLACE(A172,3,4,""))</f>
        <v>NM</v>
      </c>
      <c r="E172" s="5" t="str">
        <f>IFERROR(VALUE(LEFT($B172,2)),"")</f>
        <v/>
      </c>
      <c r="F172" s="5">
        <f>IFERROR(VALUE(MID($B172,4,2)),"")</f>
        <v>13</v>
      </c>
      <c r="G172" s="5">
        <f>IFERROR(VALUE(RIGHT($B172,2)),"")</f>
        <v>30</v>
      </c>
      <c r="H172" s="5" t="s">
        <v>860</v>
      </c>
      <c r="I172" s="7" t="s">
        <v>11</v>
      </c>
      <c r="J172" s="7" t="s">
        <v>3</v>
      </c>
      <c r="K172" s="7" t="s">
        <v>23</v>
      </c>
      <c r="L172" s="5">
        <f>COUNTIF(K$2:K$526,K172)</f>
        <v>19</v>
      </c>
      <c r="M172" s="8">
        <v>20200217</v>
      </c>
      <c r="N172" s="19">
        <f ca="1">ROUND(((TODAY())-(DATEVALUE(REPLACE(REPLACE(M172,5,0,"-"),8,0,"-"))))/365,0)</f>
        <v>1</v>
      </c>
      <c r="O172" s="20">
        <v>1</v>
      </c>
      <c r="P172" s="20">
        <v>1</v>
      </c>
      <c r="Q172" s="20">
        <v>500</v>
      </c>
      <c r="R172" s="20">
        <v>155</v>
      </c>
      <c r="S172" s="20">
        <v>162</v>
      </c>
      <c r="T172" s="8">
        <v>19460630</v>
      </c>
      <c r="U172" s="20">
        <f ca="1">ROUND(((TODAY())-(DATEVALUE(REPLACE(REPLACE(T172,5,0,"-"),8,0,"-"))))/365,0)</f>
        <v>74</v>
      </c>
      <c r="V172" s="20">
        <f ca="1">COUNTIF(U$2:U$526,U172)</f>
        <v>7</v>
      </c>
      <c r="W172" s="8">
        <v>20200217</v>
      </c>
      <c r="X172" s="8" t="b">
        <f>T172=W172</f>
        <v>0</v>
      </c>
      <c r="Y172" s="5" t="s">
        <v>5</v>
      </c>
      <c r="Z172" s="20">
        <v>2</v>
      </c>
      <c r="AA172" s="5" t="s">
        <v>13</v>
      </c>
      <c r="AB172" s="5" t="s">
        <v>0</v>
      </c>
      <c r="AC172" s="5" t="s">
        <v>0</v>
      </c>
      <c r="AD172" s="7" t="s">
        <v>0</v>
      </c>
      <c r="AE172" s="7" t="s">
        <v>0</v>
      </c>
      <c r="AF172" s="8">
        <v>0.1</v>
      </c>
      <c r="AG172" s="8">
        <v>143</v>
      </c>
      <c r="AH172" s="7" t="s">
        <v>9</v>
      </c>
    </row>
    <row r="173" spans="1:34" ht="15.75" x14ac:dyDescent="0.3">
      <c r="A173" s="23" t="s">
        <v>228</v>
      </c>
      <c r="B173" s="27" t="str">
        <f>REPLACE(REPLACE(A173,3,0,"-"),6,0,"-")</f>
        <v>ZM-77-91</v>
      </c>
      <c r="C173" s="25" t="str">
        <f>REPLACE(REPLACE(A173,1,1,""),2,4,"")</f>
        <v>M</v>
      </c>
      <c r="D173" s="6" t="str">
        <f>(REPLACE(A173,3,4,""))</f>
        <v>ZM</v>
      </c>
      <c r="E173" s="5" t="str">
        <f>IFERROR(VALUE(LEFT($B173,2)),"")</f>
        <v/>
      </c>
      <c r="F173" s="5">
        <f>IFERROR(VALUE(MID($B173,4,2)),"")</f>
        <v>77</v>
      </c>
      <c r="G173" s="5">
        <f>IFERROR(VALUE(RIGHT($B173,2)),"")</f>
        <v>91</v>
      </c>
      <c r="H173" s="5" t="s">
        <v>860</v>
      </c>
      <c r="I173" s="7" t="s">
        <v>11</v>
      </c>
      <c r="J173" s="7" t="s">
        <v>3</v>
      </c>
      <c r="K173" s="7" t="s">
        <v>229</v>
      </c>
      <c r="L173" s="5">
        <f>COUNTIF(K$2:K$526,K173)</f>
        <v>3</v>
      </c>
      <c r="M173" s="8">
        <v>19970425</v>
      </c>
      <c r="N173" s="19">
        <f ca="1">ROUND(((TODAY())-(DATEVALUE(REPLACE(REPLACE(M173,5,0,"-"),8,0,"-"))))/365,0)</f>
        <v>23</v>
      </c>
      <c r="O173" s="20"/>
      <c r="P173" s="20">
        <v>1</v>
      </c>
      <c r="Q173" s="20">
        <v>500</v>
      </c>
      <c r="R173" s="20"/>
      <c r="S173" s="20"/>
      <c r="T173" s="8">
        <v>19460630</v>
      </c>
      <c r="U173" s="20">
        <f ca="1">ROUND(((TODAY())-(DATEVALUE(REPLACE(REPLACE(T173,5,0,"-"),8,0,"-"))))/365,0)</f>
        <v>74</v>
      </c>
      <c r="V173" s="20">
        <f ca="1">COUNTIF(U$2:U$526,U173)</f>
        <v>7</v>
      </c>
      <c r="W173" s="8">
        <v>19970425</v>
      </c>
      <c r="X173" s="8" t="b">
        <f>T173=W173</f>
        <v>0</v>
      </c>
      <c r="Y173" s="5" t="s">
        <v>5</v>
      </c>
      <c r="Z173" s="20">
        <v>2</v>
      </c>
      <c r="AA173" s="5" t="s">
        <v>13</v>
      </c>
      <c r="AB173" s="5" t="s">
        <v>7</v>
      </c>
      <c r="AC173" s="5" t="s">
        <v>7</v>
      </c>
      <c r="AD173" s="7" t="s">
        <v>41</v>
      </c>
      <c r="AE173" s="7" t="s">
        <v>0</v>
      </c>
      <c r="AF173" s="8">
        <v>0</v>
      </c>
      <c r="AG173" s="8"/>
      <c r="AH173" s="7" t="s">
        <v>9</v>
      </c>
    </row>
    <row r="174" spans="1:34" ht="15.75" x14ac:dyDescent="0.3">
      <c r="A174" s="23" t="s">
        <v>300</v>
      </c>
      <c r="B174" s="27" t="str">
        <f>REPLACE(REPLACE(A174,3,0,"-"),6,0,"-")</f>
        <v>ZF-63-11</v>
      </c>
      <c r="C174" s="25" t="str">
        <f>REPLACE(REPLACE(A174,1,1,""),2,4,"")</f>
        <v>F</v>
      </c>
      <c r="D174" s="6" t="str">
        <f>(REPLACE(A174,3,4,""))</f>
        <v>ZF</v>
      </c>
      <c r="E174" s="5" t="str">
        <f>IFERROR(VALUE(LEFT($B174,2)),"")</f>
        <v/>
      </c>
      <c r="F174" s="5">
        <f>IFERROR(VALUE(MID($B174,4,2)),"")</f>
        <v>63</v>
      </c>
      <c r="G174" s="5">
        <f>IFERROR(VALUE(RIGHT($B174,2)),"")</f>
        <v>11</v>
      </c>
      <c r="H174" s="5" t="s">
        <v>860</v>
      </c>
      <c r="I174" s="7" t="s">
        <v>11</v>
      </c>
      <c r="J174" s="7" t="s">
        <v>3</v>
      </c>
      <c r="K174" s="7" t="s">
        <v>147</v>
      </c>
      <c r="L174" s="5">
        <f>COUNTIF(K$2:K$526,K174)</f>
        <v>8</v>
      </c>
      <c r="M174" s="8">
        <v>20110427</v>
      </c>
      <c r="N174" s="19">
        <f ca="1">ROUND(((TODAY())-(DATEVALUE(REPLACE(REPLACE(M174,5,0,"-"),8,0,"-"))))/365,0)</f>
        <v>9</v>
      </c>
      <c r="O174" s="20">
        <v>2</v>
      </c>
      <c r="P174" s="20">
        <v>1</v>
      </c>
      <c r="Q174" s="20">
        <v>349</v>
      </c>
      <c r="R174" s="20">
        <v>160</v>
      </c>
      <c r="S174" s="20">
        <v>166</v>
      </c>
      <c r="T174" s="8">
        <v>19460630</v>
      </c>
      <c r="U174" s="20">
        <f ca="1">ROUND(((TODAY())-(DATEVALUE(REPLACE(REPLACE(T174,5,0,"-"),8,0,"-"))))/365,0)</f>
        <v>74</v>
      </c>
      <c r="V174" s="20">
        <f ca="1">COUNTIF(U$2:U$526,U174)</f>
        <v>7</v>
      </c>
      <c r="W174" s="8">
        <v>20110427</v>
      </c>
      <c r="X174" s="8" t="b">
        <f>T174=W174</f>
        <v>0</v>
      </c>
      <c r="Y174" s="5" t="s">
        <v>5</v>
      </c>
      <c r="Z174" s="20">
        <v>2</v>
      </c>
      <c r="AA174" s="5" t="s">
        <v>13</v>
      </c>
      <c r="AB174" s="5" t="s">
        <v>7</v>
      </c>
      <c r="AC174" s="5" t="s">
        <v>7</v>
      </c>
      <c r="AD174" s="7" t="s">
        <v>101</v>
      </c>
      <c r="AE174" s="7" t="s">
        <v>0</v>
      </c>
      <c r="AF174" s="8">
        <v>7.0000000000000007E-2</v>
      </c>
      <c r="AG174" s="8">
        <v>146</v>
      </c>
      <c r="AH174" s="7" t="s">
        <v>9</v>
      </c>
    </row>
    <row r="175" spans="1:34" ht="15.75" x14ac:dyDescent="0.3">
      <c r="A175" s="23" t="s">
        <v>335</v>
      </c>
      <c r="B175" s="27" t="str">
        <f>REPLACE(REPLACE(A175,3,0,"-"),6,0,"-")</f>
        <v>RR-82-11</v>
      </c>
      <c r="C175" s="25" t="str">
        <f>REPLACE(REPLACE(A175,1,1,""),2,4,"")</f>
        <v>R</v>
      </c>
      <c r="D175" s="6" t="str">
        <f>(REPLACE(A175,3,4,""))</f>
        <v>RR</v>
      </c>
      <c r="E175" s="5" t="str">
        <f>IFERROR(VALUE(LEFT($B175,2)),"")</f>
        <v/>
      </c>
      <c r="F175" s="5">
        <f>IFERROR(VALUE(MID($B175,4,2)),"")</f>
        <v>82</v>
      </c>
      <c r="G175" s="5">
        <f>IFERROR(VALUE(RIGHT($B175,2)),"")</f>
        <v>11</v>
      </c>
      <c r="H175" s="5">
        <v>1</v>
      </c>
      <c r="I175" s="7" t="s">
        <v>11</v>
      </c>
      <c r="J175" s="7" t="s">
        <v>3</v>
      </c>
      <c r="K175" s="7" t="s">
        <v>0</v>
      </c>
      <c r="L175" s="5">
        <f>COUNTIF(K$2:K$526,K175)</f>
        <v>37</v>
      </c>
      <c r="M175" s="8">
        <v>19860207</v>
      </c>
      <c r="N175" s="19">
        <f ca="1">ROUND(((TODAY())-(DATEVALUE(REPLACE(REPLACE(M175,5,0,"-"),8,0,"-"))))/365,0)</f>
        <v>35</v>
      </c>
      <c r="O175" s="20"/>
      <c r="P175" s="20">
        <v>1</v>
      </c>
      <c r="Q175" s="20">
        <v>350</v>
      </c>
      <c r="R175" s="20"/>
      <c r="S175" s="20"/>
      <c r="T175" s="8">
        <v>19460630</v>
      </c>
      <c r="U175" s="20">
        <f ca="1">ROUND(((TODAY())-(DATEVALUE(REPLACE(REPLACE(T175,5,0,"-"),8,0,"-"))))/365,0)</f>
        <v>74</v>
      </c>
      <c r="V175" s="20">
        <f ca="1">COUNTIF(U$2:U$526,U175)</f>
        <v>7</v>
      </c>
      <c r="W175" s="8">
        <v>19550702</v>
      </c>
      <c r="X175" s="8" t="b">
        <f>T175=W175</f>
        <v>0</v>
      </c>
      <c r="Y175" s="5" t="s">
        <v>5</v>
      </c>
      <c r="Z175" s="20">
        <v>2</v>
      </c>
      <c r="AA175" s="5" t="s">
        <v>13</v>
      </c>
      <c r="AB175" s="5" t="s">
        <v>7</v>
      </c>
      <c r="AC175" s="5" t="s">
        <v>7</v>
      </c>
      <c r="AD175" s="7" t="s">
        <v>29</v>
      </c>
      <c r="AE175" s="7" t="s">
        <v>0</v>
      </c>
      <c r="AF175" s="8">
        <v>0</v>
      </c>
      <c r="AG175" s="8"/>
      <c r="AH175" s="7" t="s">
        <v>9</v>
      </c>
    </row>
    <row r="176" spans="1:34" ht="15.75" x14ac:dyDescent="0.3">
      <c r="A176" s="23" t="s">
        <v>739</v>
      </c>
      <c r="B176" s="27" t="str">
        <f>REPLACE(REPLACE(A176,3,0,"-"),6,0,"-")</f>
        <v>RZ-14-07</v>
      </c>
      <c r="C176" s="25" t="str">
        <f>REPLACE(REPLACE(A176,1,1,""),2,4,"")</f>
        <v>Z</v>
      </c>
      <c r="D176" s="6" t="str">
        <f>(REPLACE(A176,3,4,""))</f>
        <v>RZ</v>
      </c>
      <c r="E176" s="5" t="str">
        <f>IFERROR(VALUE(LEFT($B176,2)),"")</f>
        <v/>
      </c>
      <c r="F176" s="5">
        <f>IFERROR(VALUE(MID($B176,4,2)),"")</f>
        <v>14</v>
      </c>
      <c r="G176" s="5">
        <f>IFERROR(VALUE(RIGHT($B176,2)),"")</f>
        <v>7</v>
      </c>
      <c r="H176" s="5">
        <v>1</v>
      </c>
      <c r="I176" s="7" t="s">
        <v>11</v>
      </c>
      <c r="J176" s="7" t="s">
        <v>3</v>
      </c>
      <c r="K176" s="7" t="s">
        <v>0</v>
      </c>
      <c r="L176" s="5">
        <f>COUNTIF(K$2:K$526,K176)</f>
        <v>37</v>
      </c>
      <c r="M176" s="8">
        <v>20170314</v>
      </c>
      <c r="N176" s="19">
        <f ca="1">ROUND(((TODAY())-(DATEVALUE(REPLACE(REPLACE(M176,5,0,"-"),8,0,"-"))))/365,0)</f>
        <v>4</v>
      </c>
      <c r="O176" s="20"/>
      <c r="P176" s="20">
        <v>1</v>
      </c>
      <c r="Q176" s="20">
        <v>350</v>
      </c>
      <c r="R176" s="20"/>
      <c r="S176" s="20"/>
      <c r="T176" s="8">
        <v>19460630</v>
      </c>
      <c r="U176" s="20">
        <f ca="1">ROUND(((TODAY())-(DATEVALUE(REPLACE(REPLACE(T176,5,0,"-"),8,0,"-"))))/365,0)</f>
        <v>74</v>
      </c>
      <c r="V176" s="20">
        <f ca="1">COUNTIF(U$2:U$526,U176)</f>
        <v>7</v>
      </c>
      <c r="W176" s="8">
        <v>19550902</v>
      </c>
      <c r="X176" s="8" t="b">
        <f>T176=W176</f>
        <v>0</v>
      </c>
      <c r="Y176" s="5" t="s">
        <v>5</v>
      </c>
      <c r="Z176" s="20">
        <v>2</v>
      </c>
      <c r="AA176" s="5" t="s">
        <v>13</v>
      </c>
      <c r="AB176" s="5" t="s">
        <v>7</v>
      </c>
      <c r="AC176" s="5" t="s">
        <v>7</v>
      </c>
      <c r="AD176" s="7" t="s">
        <v>29</v>
      </c>
      <c r="AE176" s="7" t="s">
        <v>0</v>
      </c>
      <c r="AF176" s="8">
        <v>0</v>
      </c>
      <c r="AG176" s="8"/>
      <c r="AH176" s="7" t="s">
        <v>9</v>
      </c>
    </row>
    <row r="177" spans="1:34" ht="15.75" x14ac:dyDescent="0.3">
      <c r="A177" s="23" t="s">
        <v>747</v>
      </c>
      <c r="B177" s="27" t="str">
        <f>REPLACE(REPLACE(A177,3,0,"-"),6,0,"-")</f>
        <v>NR-97-31</v>
      </c>
      <c r="C177" s="25" t="str">
        <f>REPLACE(REPLACE(A177,1,1,""),2,4,"")</f>
        <v>R</v>
      </c>
      <c r="D177" s="6" t="str">
        <f>(REPLACE(A177,3,4,""))</f>
        <v>NR</v>
      </c>
      <c r="E177" s="5" t="str">
        <f>IFERROR(VALUE(LEFT($B177,2)),"")</f>
        <v/>
      </c>
      <c r="F177" s="5">
        <f>IFERROR(VALUE(MID($B177,4,2)),"")</f>
        <v>97</v>
      </c>
      <c r="G177" s="5">
        <f>IFERROR(VALUE(RIGHT($B177,2)),"")</f>
        <v>31</v>
      </c>
      <c r="H177" s="5">
        <v>1</v>
      </c>
      <c r="I177" s="7" t="s">
        <v>11</v>
      </c>
      <c r="J177" s="7" t="s">
        <v>3</v>
      </c>
      <c r="K177" s="7" t="s">
        <v>28</v>
      </c>
      <c r="L177" s="5">
        <f>COUNTIF(K$2:K$526,K177)</f>
        <v>9</v>
      </c>
      <c r="M177" s="8">
        <v>20060526</v>
      </c>
      <c r="N177" s="19">
        <f ca="1">ROUND(((TODAY())-(DATEVALUE(REPLACE(REPLACE(M177,5,0,"-"),8,0,"-"))))/365,0)</f>
        <v>14</v>
      </c>
      <c r="O177" s="20"/>
      <c r="P177" s="20">
        <v>1</v>
      </c>
      <c r="Q177" s="20">
        <v>346</v>
      </c>
      <c r="R177" s="20">
        <v>160</v>
      </c>
      <c r="S177" s="20">
        <v>167</v>
      </c>
      <c r="T177" s="8">
        <v>19460630</v>
      </c>
      <c r="U177" s="20">
        <f ca="1">ROUND(((TODAY())-(DATEVALUE(REPLACE(REPLACE(T177,5,0,"-"),8,0,"-"))))/365,0)</f>
        <v>74</v>
      </c>
      <c r="V177" s="20">
        <f ca="1">COUNTIF(U$2:U$526,U177)</f>
        <v>7</v>
      </c>
      <c r="W177" s="8">
        <v>19520627</v>
      </c>
      <c r="X177" s="8" t="b">
        <f>T177=W177</f>
        <v>0</v>
      </c>
      <c r="Y177" s="5" t="s">
        <v>5</v>
      </c>
      <c r="Z177" s="20">
        <v>2</v>
      </c>
      <c r="AA177" s="5" t="s">
        <v>13</v>
      </c>
      <c r="AB177" s="5" t="s">
        <v>7</v>
      </c>
      <c r="AC177" s="5" t="s">
        <v>7</v>
      </c>
      <c r="AD177" s="7" t="s">
        <v>41</v>
      </c>
      <c r="AE177" s="7" t="s">
        <v>0</v>
      </c>
      <c r="AF177" s="8">
        <v>0.06</v>
      </c>
      <c r="AG177" s="8">
        <v>141</v>
      </c>
      <c r="AH177" s="7" t="s">
        <v>9</v>
      </c>
    </row>
    <row r="178" spans="1:34" ht="15.75" x14ac:dyDescent="0.3">
      <c r="A178" s="23" t="s">
        <v>786</v>
      </c>
      <c r="B178" s="27" t="str">
        <f>REPLACE(REPLACE(A178,3,0,"-"),6,0,"-")</f>
        <v>SE-67-14</v>
      </c>
      <c r="C178" s="25" t="str">
        <f>REPLACE(REPLACE(A178,1,1,""),2,4,"")</f>
        <v>E</v>
      </c>
      <c r="D178" s="6" t="str">
        <f>(REPLACE(A178,3,4,""))</f>
        <v>SE</v>
      </c>
      <c r="E178" s="5" t="str">
        <f>IFERROR(VALUE(LEFT($B178,2)),"")</f>
        <v/>
      </c>
      <c r="F178" s="5">
        <f>IFERROR(VALUE(MID($B178,4,2)),"")</f>
        <v>67</v>
      </c>
      <c r="G178" s="5">
        <f>IFERROR(VALUE(RIGHT($B178,2)),"")</f>
        <v>14</v>
      </c>
      <c r="H178" s="5">
        <v>1</v>
      </c>
      <c r="I178" s="7" t="s">
        <v>11</v>
      </c>
      <c r="J178" s="7" t="s">
        <v>3</v>
      </c>
      <c r="K178" s="7" t="s">
        <v>147</v>
      </c>
      <c r="L178" s="5">
        <f>COUNTIF(K$2:K$526,K178)</f>
        <v>8</v>
      </c>
      <c r="M178" s="8">
        <v>20140828</v>
      </c>
      <c r="N178" s="19">
        <f ca="1">ROUND(((TODAY())-(DATEVALUE(REPLACE(REPLACE(M178,5,0,"-"),8,0,"-"))))/365,0)</f>
        <v>6</v>
      </c>
      <c r="O178" s="20">
        <v>1</v>
      </c>
      <c r="P178" s="20">
        <v>1</v>
      </c>
      <c r="Q178" s="20">
        <v>350</v>
      </c>
      <c r="R178" s="20">
        <v>140</v>
      </c>
      <c r="S178" s="20">
        <v>150</v>
      </c>
      <c r="T178" s="8">
        <v>19460630</v>
      </c>
      <c r="U178" s="20">
        <f ca="1">ROUND(((TODAY())-(DATEVALUE(REPLACE(REPLACE(T178,5,0,"-"),8,0,"-"))))/365,0)</f>
        <v>74</v>
      </c>
      <c r="V178" s="20">
        <f ca="1">COUNTIF(U$2:U$526,U178)</f>
        <v>7</v>
      </c>
      <c r="W178" s="8">
        <v>19560229</v>
      </c>
      <c r="X178" s="8" t="b">
        <f>T178=W178</f>
        <v>0</v>
      </c>
      <c r="Y178" s="5" t="s">
        <v>5</v>
      </c>
      <c r="Z178" s="20">
        <v>2</v>
      </c>
      <c r="AA178" s="5" t="s">
        <v>13</v>
      </c>
      <c r="AB178" s="5" t="s">
        <v>7</v>
      </c>
      <c r="AC178" s="5" t="s">
        <v>7</v>
      </c>
      <c r="AD178" s="7" t="s">
        <v>596</v>
      </c>
      <c r="AE178" s="7" t="s">
        <v>0</v>
      </c>
      <c r="AF178" s="8">
        <v>7.0000000000000007E-2</v>
      </c>
      <c r="AG178" s="8">
        <v>141</v>
      </c>
      <c r="AH178" s="7" t="s">
        <v>9</v>
      </c>
    </row>
    <row r="179" spans="1:34" ht="15.75" x14ac:dyDescent="0.3">
      <c r="A179" s="23" t="s">
        <v>425</v>
      </c>
      <c r="B179" s="27" t="str">
        <f>REPLACE(REPLACE(A179,3,0,"-"),6,0,"-")</f>
        <v>ZF-60-25</v>
      </c>
      <c r="C179" s="25" t="str">
        <f>REPLACE(REPLACE(A179,1,1,""),2,4,"")</f>
        <v>F</v>
      </c>
      <c r="D179" s="6" t="str">
        <f>(REPLACE(A179,3,4,""))</f>
        <v>ZF</v>
      </c>
      <c r="E179" s="5" t="str">
        <f>IFERROR(VALUE(LEFT($B179,2)),"")</f>
        <v/>
      </c>
      <c r="F179" s="5">
        <f>IFERROR(VALUE(MID($B179,4,2)),"")</f>
        <v>60</v>
      </c>
      <c r="G179" s="5">
        <f>IFERROR(VALUE(RIGHT($B179,2)),"")</f>
        <v>25</v>
      </c>
      <c r="H179" s="5" t="s">
        <v>860</v>
      </c>
      <c r="I179" s="7" t="s">
        <v>11</v>
      </c>
      <c r="J179" s="7" t="s">
        <v>3</v>
      </c>
      <c r="K179" s="7" t="s">
        <v>46</v>
      </c>
      <c r="L179" s="5">
        <f>COUNTIF(K$2:K$526,K179)</f>
        <v>77</v>
      </c>
      <c r="M179" s="8">
        <v>20130822</v>
      </c>
      <c r="N179" s="19">
        <f ca="1">ROUND(((TODAY())-(DATEVALUE(REPLACE(REPLACE(M179,5,0,"-"),8,0,"-"))))/365,0)</f>
        <v>7</v>
      </c>
      <c r="O179" s="20">
        <v>1</v>
      </c>
      <c r="P179" s="20">
        <v>1</v>
      </c>
      <c r="Q179" s="20">
        <v>350</v>
      </c>
      <c r="R179" s="20">
        <v>160</v>
      </c>
      <c r="S179" s="20">
        <v>166</v>
      </c>
      <c r="T179" s="8">
        <v>19470606</v>
      </c>
      <c r="U179" s="20">
        <f ca="1">ROUND(((TODAY())-(DATEVALUE(REPLACE(REPLACE(T179,5,0,"-"),8,0,"-"))))/365,0)</f>
        <v>73</v>
      </c>
      <c r="V179" s="20">
        <f ca="1">COUNTIF(U$2:U$526,U179)</f>
        <v>5</v>
      </c>
      <c r="W179" s="8">
        <v>20101129</v>
      </c>
      <c r="X179" s="8" t="b">
        <f>T179=W179</f>
        <v>0</v>
      </c>
      <c r="Y179" s="5" t="s">
        <v>5</v>
      </c>
      <c r="Z179" s="20">
        <v>2</v>
      </c>
      <c r="AA179" s="5" t="s">
        <v>13</v>
      </c>
      <c r="AB179" s="5" t="s">
        <v>7</v>
      </c>
      <c r="AC179" s="5" t="s">
        <v>7</v>
      </c>
      <c r="AD179" s="7" t="s">
        <v>77</v>
      </c>
      <c r="AE179" s="7" t="s">
        <v>0</v>
      </c>
      <c r="AF179" s="8">
        <v>0.08</v>
      </c>
      <c r="AG179" s="8">
        <v>140</v>
      </c>
      <c r="AH179" s="7" t="s">
        <v>9</v>
      </c>
    </row>
    <row r="180" spans="1:34" ht="15.75" x14ac:dyDescent="0.3">
      <c r="A180" s="23" t="s">
        <v>498</v>
      </c>
      <c r="B180" s="27" t="str">
        <f>REPLACE(REPLACE(A180,3,0,"-"),6,0,"-")</f>
        <v>ZF-34-37</v>
      </c>
      <c r="C180" s="25" t="str">
        <f>REPLACE(REPLACE(A180,1,1,""),2,4,"")</f>
        <v>F</v>
      </c>
      <c r="D180" s="6" t="str">
        <f>(REPLACE(A180,3,4,""))</f>
        <v>ZF</v>
      </c>
      <c r="E180" s="5" t="str">
        <f>IFERROR(VALUE(LEFT($B180,2)),"")</f>
        <v/>
      </c>
      <c r="F180" s="5">
        <f>IFERROR(VALUE(MID($B180,4,2)),"")</f>
        <v>34</v>
      </c>
      <c r="G180" s="5">
        <f>IFERROR(VALUE(RIGHT($B180,2)),"")</f>
        <v>37</v>
      </c>
      <c r="H180" s="5" t="s">
        <v>860</v>
      </c>
      <c r="I180" s="7" t="s">
        <v>11</v>
      </c>
      <c r="J180" s="7" t="s">
        <v>3</v>
      </c>
      <c r="K180" s="7" t="s">
        <v>121</v>
      </c>
      <c r="L180" s="5">
        <f>COUNTIF(K$2:K$526,K180)</f>
        <v>2</v>
      </c>
      <c r="M180" s="8">
        <v>20060904</v>
      </c>
      <c r="N180" s="19">
        <f ca="1">ROUND(((TODAY())-(DATEVALUE(REPLACE(REPLACE(M180,5,0,"-"),8,0,"-"))))/365,0)</f>
        <v>14</v>
      </c>
      <c r="O180" s="20"/>
      <c r="P180" s="20">
        <v>1</v>
      </c>
      <c r="Q180" s="20">
        <v>500</v>
      </c>
      <c r="R180" s="20">
        <v>165</v>
      </c>
      <c r="S180" s="20">
        <v>172</v>
      </c>
      <c r="T180" s="8">
        <v>19470630</v>
      </c>
      <c r="U180" s="20">
        <f ca="1">ROUND(((TODAY())-(DATEVALUE(REPLACE(REPLACE(T180,5,0,"-"),8,0,"-"))))/365,0)</f>
        <v>73</v>
      </c>
      <c r="V180" s="20">
        <f ca="1">COUNTIF(U$2:U$526,U180)</f>
        <v>5</v>
      </c>
      <c r="W180" s="8">
        <v>20060904</v>
      </c>
      <c r="X180" s="8" t="b">
        <f>T180=W180</f>
        <v>0</v>
      </c>
      <c r="Y180" s="5" t="s">
        <v>5</v>
      </c>
      <c r="Z180" s="20">
        <v>2</v>
      </c>
      <c r="AA180" s="5" t="s">
        <v>13</v>
      </c>
      <c r="AB180" s="5" t="s">
        <v>7</v>
      </c>
      <c r="AC180" s="5" t="s">
        <v>7</v>
      </c>
      <c r="AD180" s="7" t="s">
        <v>180</v>
      </c>
      <c r="AE180" s="7" t="s">
        <v>0</v>
      </c>
      <c r="AF180" s="8">
        <v>0.1</v>
      </c>
      <c r="AG180" s="8">
        <v>146</v>
      </c>
      <c r="AH180" s="7" t="s">
        <v>9</v>
      </c>
    </row>
    <row r="181" spans="1:34" ht="15.75" x14ac:dyDescent="0.3">
      <c r="A181" s="23" t="s">
        <v>517</v>
      </c>
      <c r="B181" s="27" t="str">
        <f>REPLACE(REPLACE(A181,3,0,"-"),6,0,"-")</f>
        <v>ZM-79-87</v>
      </c>
      <c r="C181" s="25" t="str">
        <f>REPLACE(REPLACE(A181,1,1,""),2,4,"")</f>
        <v>M</v>
      </c>
      <c r="D181" s="6" t="str">
        <f>(REPLACE(A181,3,4,""))</f>
        <v>ZM</v>
      </c>
      <c r="E181" s="5" t="str">
        <f>IFERROR(VALUE(LEFT($B181,2)),"")</f>
        <v/>
      </c>
      <c r="F181" s="5">
        <f>IFERROR(VALUE(MID($B181,4,2)),"")</f>
        <v>79</v>
      </c>
      <c r="G181" s="5">
        <f>IFERROR(VALUE(RIGHT($B181,2)),"")</f>
        <v>87</v>
      </c>
      <c r="H181" s="5" t="s">
        <v>860</v>
      </c>
      <c r="I181" s="7" t="s">
        <v>11</v>
      </c>
      <c r="J181" s="7" t="s">
        <v>3</v>
      </c>
      <c r="K181" s="7" t="s">
        <v>518</v>
      </c>
      <c r="L181" s="5">
        <f>COUNTIF(K$2:K$526,K181)</f>
        <v>1</v>
      </c>
      <c r="M181" s="8">
        <v>20020621</v>
      </c>
      <c r="N181" s="19">
        <f ca="1">ROUND(((TODAY())-(DATEVALUE(REPLACE(REPLACE(M181,5,0,"-"),8,0,"-"))))/365,0)</f>
        <v>18</v>
      </c>
      <c r="O181" s="20"/>
      <c r="P181" s="20">
        <v>1</v>
      </c>
      <c r="Q181" s="20">
        <v>600</v>
      </c>
      <c r="R181" s="20"/>
      <c r="S181" s="20"/>
      <c r="T181" s="8">
        <v>19470630</v>
      </c>
      <c r="U181" s="20">
        <f ca="1">ROUND(((TODAY())-(DATEVALUE(REPLACE(REPLACE(T181,5,0,"-"),8,0,"-"))))/365,0)</f>
        <v>73</v>
      </c>
      <c r="V181" s="20">
        <f ca="1">COUNTIF(U$2:U$526,U181)</f>
        <v>5</v>
      </c>
      <c r="W181" s="8">
        <v>19970703</v>
      </c>
      <c r="X181" s="8" t="b">
        <f>T181=W181</f>
        <v>0</v>
      </c>
      <c r="Y181" s="5" t="s">
        <v>5</v>
      </c>
      <c r="Z181" s="20">
        <v>2</v>
      </c>
      <c r="AA181" s="5" t="s">
        <v>13</v>
      </c>
      <c r="AB181" s="5" t="s">
        <v>7</v>
      </c>
      <c r="AC181" s="5" t="s">
        <v>7</v>
      </c>
      <c r="AD181" s="7" t="s">
        <v>164</v>
      </c>
      <c r="AE181" s="7" t="s">
        <v>0</v>
      </c>
      <c r="AF181" s="8">
        <v>0</v>
      </c>
      <c r="AG181" s="8"/>
      <c r="AH181" s="7" t="s">
        <v>9</v>
      </c>
    </row>
    <row r="182" spans="1:34" ht="15.75" x14ac:dyDescent="0.3">
      <c r="A182" s="23" t="s">
        <v>651</v>
      </c>
      <c r="B182" s="27" t="str">
        <f>REPLACE(REPLACE(A182,3,0,"-"),6,0,"-")</f>
        <v>RE-06-23</v>
      </c>
      <c r="C182" s="25" t="str">
        <f>REPLACE(REPLACE(A182,1,1,""),2,4,"")</f>
        <v>E</v>
      </c>
      <c r="D182" s="6" t="str">
        <f>(REPLACE(A182,3,4,""))</f>
        <v>RE</v>
      </c>
      <c r="E182" s="5" t="str">
        <f>IFERROR(VALUE(LEFT($B182,2)),"")</f>
        <v/>
      </c>
      <c r="F182" s="5">
        <f>IFERROR(VALUE(MID($B182,4,2)),"")</f>
        <v>6</v>
      </c>
      <c r="G182" s="5">
        <f>IFERROR(VALUE(RIGHT($B182,2)),"")</f>
        <v>23</v>
      </c>
      <c r="H182" s="5">
        <v>1</v>
      </c>
      <c r="I182" s="7" t="s">
        <v>11</v>
      </c>
      <c r="J182" s="7" t="s">
        <v>3</v>
      </c>
      <c r="K182" s="7" t="s">
        <v>28</v>
      </c>
      <c r="L182" s="5">
        <f>COUNTIF(K$2:K$526,K182)</f>
        <v>9</v>
      </c>
      <c r="M182" s="8">
        <v>20130912</v>
      </c>
      <c r="N182" s="19">
        <f ca="1">ROUND(((TODAY())-(DATEVALUE(REPLACE(REPLACE(M182,5,0,"-"),8,0,"-"))))/365,0)</f>
        <v>7</v>
      </c>
      <c r="O182" s="20"/>
      <c r="P182" s="20">
        <v>1</v>
      </c>
      <c r="Q182" s="20">
        <v>350</v>
      </c>
      <c r="R182" s="20"/>
      <c r="S182" s="20"/>
      <c r="T182" s="8">
        <v>19470630</v>
      </c>
      <c r="U182" s="20">
        <f ca="1">ROUND(((TODAY())-(DATEVALUE(REPLACE(REPLACE(T182,5,0,"-"),8,0,"-"))))/365,0)</f>
        <v>73</v>
      </c>
      <c r="V182" s="20">
        <f ca="1">COUNTIF(U$2:U$526,U182)</f>
        <v>5</v>
      </c>
      <c r="W182" s="8">
        <v>19541224</v>
      </c>
      <c r="X182" s="8" t="b">
        <f>T182=W182</f>
        <v>0</v>
      </c>
      <c r="Y182" s="5" t="s">
        <v>5</v>
      </c>
      <c r="Z182" s="20">
        <v>2</v>
      </c>
      <c r="AA182" s="5" t="s">
        <v>13</v>
      </c>
      <c r="AB182" s="5" t="s">
        <v>7</v>
      </c>
      <c r="AC182" s="5" t="s">
        <v>7</v>
      </c>
      <c r="AD182" s="7" t="s">
        <v>526</v>
      </c>
      <c r="AE182" s="7" t="s">
        <v>0</v>
      </c>
      <c r="AF182" s="8">
        <v>0</v>
      </c>
      <c r="AG182" s="8"/>
      <c r="AH182" s="7" t="s">
        <v>9</v>
      </c>
    </row>
    <row r="183" spans="1:34" ht="15.75" x14ac:dyDescent="0.3">
      <c r="A183" s="23" t="s">
        <v>685</v>
      </c>
      <c r="B183" s="27" t="str">
        <f>REPLACE(REPLACE(A183,3,0,"-"),6,0,"-")</f>
        <v>NM-11-28</v>
      </c>
      <c r="C183" s="25" t="str">
        <f>REPLACE(REPLACE(A183,1,1,""),2,4,"")</f>
        <v>M</v>
      </c>
      <c r="D183" s="6" t="str">
        <f>(REPLACE(A183,3,4,""))</f>
        <v>NM</v>
      </c>
      <c r="E183" s="5" t="str">
        <f>IFERROR(VALUE(LEFT($B183,2)),"")</f>
        <v/>
      </c>
      <c r="F183" s="5">
        <f>IFERROR(VALUE(MID($B183,4,2)),"")</f>
        <v>11</v>
      </c>
      <c r="G183" s="5">
        <f>IFERROR(VALUE(RIGHT($B183,2)),"")</f>
        <v>28</v>
      </c>
      <c r="H183" s="5" t="s">
        <v>860</v>
      </c>
      <c r="I183" s="7" t="s">
        <v>11</v>
      </c>
      <c r="J183" s="7" t="s">
        <v>3</v>
      </c>
      <c r="K183" s="7" t="s">
        <v>93</v>
      </c>
      <c r="L183" s="5">
        <f>COUNTIF(K$2:K$526,K183)</f>
        <v>12</v>
      </c>
      <c r="M183" s="8">
        <v>20191022</v>
      </c>
      <c r="N183" s="19">
        <f ca="1">ROUND(((TODAY())-(DATEVALUE(REPLACE(REPLACE(M183,5,0,"-"),8,0,"-"))))/365,0)</f>
        <v>1</v>
      </c>
      <c r="O183" s="20">
        <v>1</v>
      </c>
      <c r="P183" s="20">
        <v>4</v>
      </c>
      <c r="Q183" s="20">
        <v>1000</v>
      </c>
      <c r="R183" s="20">
        <v>205</v>
      </c>
      <c r="S183" s="20">
        <v>212</v>
      </c>
      <c r="T183" s="8">
        <v>19480101</v>
      </c>
      <c r="U183" s="20">
        <f ca="1">ROUND(((TODAY())-(DATEVALUE(REPLACE(REPLACE(T183,5,0,"-"),8,0,"-"))))/365,0)</f>
        <v>73</v>
      </c>
      <c r="V183" s="20">
        <f ca="1">COUNTIF(U$2:U$526,U183)</f>
        <v>5</v>
      </c>
      <c r="W183" s="8">
        <v>20191022</v>
      </c>
      <c r="X183" s="8" t="b">
        <f>T183=W183</f>
        <v>0</v>
      </c>
      <c r="Y183" s="5" t="s">
        <v>5</v>
      </c>
      <c r="Z183" s="20">
        <v>2</v>
      </c>
      <c r="AA183" s="5" t="s">
        <v>13</v>
      </c>
      <c r="AB183" s="5" t="s">
        <v>7</v>
      </c>
      <c r="AC183" s="5" t="s">
        <v>7</v>
      </c>
      <c r="AD183" s="7" t="s">
        <v>74</v>
      </c>
      <c r="AE183" s="7" t="s">
        <v>0</v>
      </c>
      <c r="AF183" s="8">
        <v>0.12</v>
      </c>
      <c r="AG183" s="8">
        <v>146</v>
      </c>
      <c r="AH183" s="7" t="s">
        <v>9</v>
      </c>
    </row>
    <row r="184" spans="1:34" ht="15.75" x14ac:dyDescent="0.3">
      <c r="A184" s="23" t="s">
        <v>134</v>
      </c>
      <c r="B184" s="27" t="str">
        <f>REPLACE(REPLACE(A184,3,0,"-"),6,0,"-")</f>
        <v>ZF-55-34</v>
      </c>
      <c r="C184" s="25" t="str">
        <f>REPLACE(REPLACE(A184,1,1,""),2,4,"")</f>
        <v>F</v>
      </c>
      <c r="D184" s="6" t="str">
        <f>(REPLACE(A184,3,4,""))</f>
        <v>ZF</v>
      </c>
      <c r="E184" s="5" t="str">
        <f>IFERROR(VALUE(LEFT($B184,2)),"")</f>
        <v/>
      </c>
      <c r="F184" s="5">
        <f>IFERROR(VALUE(MID($B184,4,2)),"")</f>
        <v>55</v>
      </c>
      <c r="G184" s="5">
        <f>IFERROR(VALUE(RIGHT($B184,2)),"")</f>
        <v>34</v>
      </c>
      <c r="H184" s="5" t="s">
        <v>860</v>
      </c>
      <c r="I184" s="7" t="s">
        <v>135</v>
      </c>
      <c r="J184" s="7" t="s">
        <v>3</v>
      </c>
      <c r="K184" s="7" t="s">
        <v>25</v>
      </c>
      <c r="L184" s="5">
        <f>COUNTIF(K$2:K$526,K184)</f>
        <v>8</v>
      </c>
      <c r="M184" s="8">
        <v>20100331</v>
      </c>
      <c r="N184" s="19">
        <f ca="1">ROUND(((TODAY())-(DATEVALUE(REPLACE(REPLACE(M184,5,0,"-"),8,0,"-"))))/365,0)</f>
        <v>11</v>
      </c>
      <c r="O184" s="20">
        <v>3</v>
      </c>
      <c r="P184" s="20">
        <v>4</v>
      </c>
      <c r="Q184" s="20">
        <v>995</v>
      </c>
      <c r="R184" s="20">
        <v>280</v>
      </c>
      <c r="S184" s="20">
        <v>287</v>
      </c>
      <c r="T184" s="8">
        <v>19480630</v>
      </c>
      <c r="U184" s="20">
        <f ca="1">ROUND(((TODAY())-(DATEVALUE(REPLACE(REPLACE(T184,5,0,"-"),8,0,"-"))))/365,0)</f>
        <v>72</v>
      </c>
      <c r="V184" s="20">
        <f ca="1">COUNTIF(U$2:U$526,U184)</f>
        <v>3</v>
      </c>
      <c r="W184" s="8">
        <v>20100331</v>
      </c>
      <c r="X184" s="8" t="b">
        <f>T184=W184</f>
        <v>0</v>
      </c>
      <c r="Y184" s="5" t="s">
        <v>5</v>
      </c>
      <c r="Z184" s="20">
        <v>3</v>
      </c>
      <c r="AA184" s="5" t="s">
        <v>136</v>
      </c>
      <c r="AB184" s="5" t="s">
        <v>7</v>
      </c>
      <c r="AC184" s="5" t="s">
        <v>7</v>
      </c>
      <c r="AD184" s="7" t="s">
        <v>137</v>
      </c>
      <c r="AE184" s="7" t="s">
        <v>0</v>
      </c>
      <c r="AF184" s="8">
        <v>0.09</v>
      </c>
      <c r="AG184" s="8">
        <v>142</v>
      </c>
      <c r="AH184" s="7" t="s">
        <v>9</v>
      </c>
    </row>
    <row r="185" spans="1:34" ht="15.75" x14ac:dyDescent="0.3">
      <c r="A185" s="23" t="s">
        <v>160</v>
      </c>
      <c r="B185" s="27" t="str">
        <f>REPLACE(REPLACE(A185,3,0,"-"),6,0,"-")</f>
        <v>ZF-05-62</v>
      </c>
      <c r="C185" s="25" t="str">
        <f>REPLACE(REPLACE(A185,1,1,""),2,4,"")</f>
        <v>F</v>
      </c>
      <c r="D185" s="6" t="str">
        <f>(REPLACE(A185,3,4,""))</f>
        <v>ZF</v>
      </c>
      <c r="E185" s="5" t="str">
        <f>IFERROR(VALUE(LEFT($B185,2)),"")</f>
        <v/>
      </c>
      <c r="F185" s="5">
        <f>IFERROR(VALUE(MID($B185,4,2)),"")</f>
        <v>5</v>
      </c>
      <c r="G185" s="5">
        <f>IFERROR(VALUE(RIGHT($B185,2)),"")</f>
        <v>62</v>
      </c>
      <c r="H185" s="5" t="s">
        <v>860</v>
      </c>
      <c r="I185" s="7" t="s">
        <v>11</v>
      </c>
      <c r="J185" s="7" t="s">
        <v>3</v>
      </c>
      <c r="K185" s="7" t="s">
        <v>38</v>
      </c>
      <c r="L185" s="5">
        <f>COUNTIF(K$2:K$526,K185)</f>
        <v>29</v>
      </c>
      <c r="M185" s="8">
        <v>20011120</v>
      </c>
      <c r="N185" s="19">
        <f ca="1">ROUND(((TODAY())-(DATEVALUE(REPLACE(REPLACE(M185,5,0,"-"),8,0,"-"))))/365,0)</f>
        <v>19</v>
      </c>
      <c r="O185" s="20"/>
      <c r="P185" s="20">
        <v>1</v>
      </c>
      <c r="Q185" s="20">
        <v>499</v>
      </c>
      <c r="R185" s="20">
        <v>120</v>
      </c>
      <c r="S185" s="20">
        <v>127</v>
      </c>
      <c r="T185" s="8">
        <v>19480630</v>
      </c>
      <c r="U185" s="20">
        <f ca="1">ROUND(((TODAY())-(DATEVALUE(REPLACE(REPLACE(T185,5,0,"-"),8,0,"-"))))/365,0)</f>
        <v>72</v>
      </c>
      <c r="V185" s="20">
        <f ca="1">COUNTIF(U$2:U$526,U185)</f>
        <v>3</v>
      </c>
      <c r="W185" s="8">
        <v>20011120</v>
      </c>
      <c r="X185" s="8" t="b">
        <f>T185=W185</f>
        <v>0</v>
      </c>
      <c r="Y185" s="5" t="s">
        <v>5</v>
      </c>
      <c r="Z185" s="20">
        <v>2</v>
      </c>
      <c r="AA185" s="5" t="s">
        <v>13</v>
      </c>
      <c r="AB185" s="5" t="s">
        <v>7</v>
      </c>
      <c r="AC185" s="5" t="s">
        <v>7</v>
      </c>
      <c r="AD185" s="7" t="s">
        <v>161</v>
      </c>
      <c r="AE185" s="7" t="s">
        <v>0</v>
      </c>
      <c r="AF185" s="8">
        <v>0.13</v>
      </c>
      <c r="AG185" s="8">
        <v>144</v>
      </c>
      <c r="AH185" s="7" t="s">
        <v>9</v>
      </c>
    </row>
    <row r="186" spans="1:34" ht="15.75" x14ac:dyDescent="0.3">
      <c r="A186" s="23" t="s">
        <v>438</v>
      </c>
      <c r="B186" s="27" t="str">
        <f>REPLACE(REPLACE(A186,3,0,"-"),6,0,"-")</f>
        <v>RE-31-99</v>
      </c>
      <c r="C186" s="25" t="str">
        <f>REPLACE(REPLACE(A186,1,1,""),2,4,"")</f>
        <v>E</v>
      </c>
      <c r="D186" s="6" t="str">
        <f>(REPLACE(A186,3,4,""))</f>
        <v>RE</v>
      </c>
      <c r="E186" s="5" t="str">
        <f>IFERROR(VALUE(LEFT($B186,2)),"")</f>
        <v/>
      </c>
      <c r="F186" s="5">
        <f>IFERROR(VALUE(MID($B186,4,2)),"")</f>
        <v>31</v>
      </c>
      <c r="G186" s="5">
        <f>IFERROR(VALUE(RIGHT($B186,2)),"")</f>
        <v>99</v>
      </c>
      <c r="H186" s="5">
        <v>1</v>
      </c>
      <c r="I186" s="7" t="s">
        <v>11</v>
      </c>
      <c r="J186" s="7" t="s">
        <v>3</v>
      </c>
      <c r="K186" s="7" t="s">
        <v>28</v>
      </c>
      <c r="L186" s="5">
        <f>COUNTIF(K$2:K$526,K186)</f>
        <v>9</v>
      </c>
      <c r="M186" s="8">
        <v>19660912</v>
      </c>
      <c r="N186" s="19">
        <f ca="1">ROUND(((TODAY())-(DATEVALUE(REPLACE(REPLACE(M186,5,0,"-"),8,0,"-"))))/365,0)</f>
        <v>54</v>
      </c>
      <c r="O186" s="20"/>
      <c r="P186" s="20">
        <v>1</v>
      </c>
      <c r="Q186" s="20">
        <v>350</v>
      </c>
      <c r="R186" s="20"/>
      <c r="S186" s="20"/>
      <c r="T186" s="8">
        <v>19480630</v>
      </c>
      <c r="U186" s="20">
        <f ca="1">ROUND(((TODAY())-(DATEVALUE(REPLACE(REPLACE(T186,5,0,"-"),8,0,"-"))))/365,0)</f>
        <v>72</v>
      </c>
      <c r="V186" s="20">
        <f ca="1">COUNTIF(U$2:U$526,U186)</f>
        <v>3</v>
      </c>
      <c r="W186" s="8">
        <v>19551029</v>
      </c>
      <c r="X186" s="8" t="b">
        <f>T186=W186</f>
        <v>0</v>
      </c>
      <c r="Y186" s="5" t="s">
        <v>5</v>
      </c>
      <c r="Z186" s="20">
        <v>2</v>
      </c>
      <c r="AA186" s="5" t="s">
        <v>13</v>
      </c>
      <c r="AB186" s="5" t="s">
        <v>7</v>
      </c>
      <c r="AC186" s="5" t="s">
        <v>7</v>
      </c>
      <c r="AD186" s="7" t="s">
        <v>74</v>
      </c>
      <c r="AE186" s="7" t="s">
        <v>0</v>
      </c>
      <c r="AF186" s="8">
        <v>0</v>
      </c>
      <c r="AG186" s="8"/>
      <c r="AH186" s="7" t="s">
        <v>9</v>
      </c>
    </row>
    <row r="187" spans="1:34" ht="15.75" x14ac:dyDescent="0.3">
      <c r="A187" s="23" t="s">
        <v>299</v>
      </c>
      <c r="B187" s="27" t="str">
        <f>REPLACE(REPLACE(A187,3,0,"-"),6,0,"-")</f>
        <v>TH-48-76</v>
      </c>
      <c r="C187" s="25" t="str">
        <f>REPLACE(REPLACE(A187,1,1,""),2,4,"")</f>
        <v>H</v>
      </c>
      <c r="D187" s="6" t="str">
        <f>(REPLACE(A187,3,4,""))</f>
        <v>TH</v>
      </c>
      <c r="E187" s="5" t="str">
        <f>IFERROR(VALUE(LEFT($B187,2)),"")</f>
        <v/>
      </c>
      <c r="F187" s="5">
        <f>IFERROR(VALUE(MID($B187,4,2)),"")</f>
        <v>48</v>
      </c>
      <c r="G187" s="5">
        <f>IFERROR(VALUE(RIGHT($B187,2)),"")</f>
        <v>76</v>
      </c>
      <c r="H187" s="5">
        <v>1</v>
      </c>
      <c r="I187" s="7" t="s">
        <v>11</v>
      </c>
      <c r="J187" s="7" t="s">
        <v>3</v>
      </c>
      <c r="K187" s="7" t="s">
        <v>46</v>
      </c>
      <c r="L187" s="5">
        <f>COUNTIF(K$2:K$526,K187)</f>
        <v>77</v>
      </c>
      <c r="M187" s="8">
        <v>20180330</v>
      </c>
      <c r="N187" s="19">
        <f ca="1">ROUND(((TODAY())-(DATEVALUE(REPLACE(REPLACE(M187,5,0,"-"),8,0,"-"))))/365,0)</f>
        <v>3</v>
      </c>
      <c r="O187" s="20"/>
      <c r="P187" s="20">
        <v>1</v>
      </c>
      <c r="Q187" s="20">
        <v>347</v>
      </c>
      <c r="R187" s="20"/>
      <c r="S187" s="20"/>
      <c r="T187" s="8">
        <v>19490630</v>
      </c>
      <c r="U187" s="20">
        <f ca="1">ROUND(((TODAY())-(DATEVALUE(REPLACE(REPLACE(T187,5,0,"-"),8,0,"-"))))/365,0)</f>
        <v>71</v>
      </c>
      <c r="V187" s="20">
        <f ca="1">COUNTIF(U$2:U$526,U187)</f>
        <v>3</v>
      </c>
      <c r="W187" s="8">
        <v>19571217</v>
      </c>
      <c r="X187" s="8" t="b">
        <f>T187=W187</f>
        <v>0</v>
      </c>
      <c r="Y187" s="5" t="s">
        <v>5</v>
      </c>
      <c r="Z187" s="20">
        <v>2</v>
      </c>
      <c r="AA187" s="5" t="s">
        <v>13</v>
      </c>
      <c r="AB187" s="5" t="s">
        <v>7</v>
      </c>
      <c r="AC187" s="5" t="s">
        <v>7</v>
      </c>
      <c r="AD187" s="7" t="s">
        <v>29</v>
      </c>
      <c r="AE187" s="7" t="s">
        <v>0</v>
      </c>
      <c r="AF187" s="8">
        <v>0</v>
      </c>
      <c r="AG187" s="8"/>
      <c r="AH187" s="7" t="s">
        <v>9</v>
      </c>
    </row>
    <row r="188" spans="1:34" ht="15.75" x14ac:dyDescent="0.3">
      <c r="A188" s="23" t="s">
        <v>406</v>
      </c>
      <c r="B188" s="27" t="str">
        <f>REPLACE(REPLACE(A188,3,0,"-"),6,0,"-")</f>
        <v>ZF-59-56</v>
      </c>
      <c r="C188" s="25" t="str">
        <f>REPLACE(REPLACE(A188,1,1,""),2,4,"")</f>
        <v>F</v>
      </c>
      <c r="D188" s="6" t="str">
        <f>(REPLACE(A188,3,4,""))</f>
        <v>ZF</v>
      </c>
      <c r="E188" s="5" t="str">
        <f>IFERROR(VALUE(LEFT($B188,2)),"")</f>
        <v/>
      </c>
      <c r="F188" s="5">
        <f>IFERROR(VALUE(MID($B188,4,2)),"")</f>
        <v>59</v>
      </c>
      <c r="G188" s="5">
        <f>IFERROR(VALUE(RIGHT($B188,2)),"")</f>
        <v>56</v>
      </c>
      <c r="H188" s="5" t="s">
        <v>860</v>
      </c>
      <c r="I188" s="7" t="s">
        <v>11</v>
      </c>
      <c r="J188" s="7" t="s">
        <v>3</v>
      </c>
      <c r="K188" s="7" t="s">
        <v>123</v>
      </c>
      <c r="L188" s="5">
        <f>COUNTIF(K$2:K$526,K188)</f>
        <v>13</v>
      </c>
      <c r="M188" s="8">
        <v>20101015</v>
      </c>
      <c r="N188" s="19">
        <f ca="1">ROUND(((TODAY())-(DATEVALUE(REPLACE(REPLACE(M188,5,0,"-"),8,0,"-"))))/365,0)</f>
        <v>10</v>
      </c>
      <c r="O188" s="20">
        <v>2</v>
      </c>
      <c r="P188" s="20">
        <v>1</v>
      </c>
      <c r="Q188" s="20">
        <v>350</v>
      </c>
      <c r="R188" s="20">
        <v>150</v>
      </c>
      <c r="S188" s="20">
        <v>157</v>
      </c>
      <c r="T188" s="8">
        <v>19490715</v>
      </c>
      <c r="U188" s="20">
        <f ca="1">ROUND(((TODAY())-(DATEVALUE(REPLACE(REPLACE(T188,5,0,"-"),8,0,"-"))))/365,0)</f>
        <v>71</v>
      </c>
      <c r="V188" s="20">
        <f ca="1">COUNTIF(U$2:U$526,U188)</f>
        <v>3</v>
      </c>
      <c r="W188" s="8">
        <v>20101015</v>
      </c>
      <c r="X188" s="8" t="b">
        <f>T188=W188</f>
        <v>0</v>
      </c>
      <c r="Y188" s="5" t="s">
        <v>5</v>
      </c>
      <c r="Z188" s="20">
        <v>2</v>
      </c>
      <c r="AA188" s="5" t="s">
        <v>13</v>
      </c>
      <c r="AB188" s="5" t="s">
        <v>7</v>
      </c>
      <c r="AC188" s="5" t="s">
        <v>7</v>
      </c>
      <c r="AD188" s="7" t="s">
        <v>60</v>
      </c>
      <c r="AE188" s="7" t="s">
        <v>0</v>
      </c>
      <c r="AF188" s="8">
        <v>0.08</v>
      </c>
      <c r="AG188" s="8">
        <v>144</v>
      </c>
      <c r="AH188" s="7" t="s">
        <v>9</v>
      </c>
    </row>
    <row r="189" spans="1:34" ht="15.75" x14ac:dyDescent="0.3">
      <c r="A189" s="23" t="s">
        <v>707</v>
      </c>
      <c r="B189" s="27" t="str">
        <f>REPLACE(REPLACE(A189,3,0,"-"),6,0,"-")</f>
        <v>ZM-39-52</v>
      </c>
      <c r="C189" s="25" t="str">
        <f>REPLACE(REPLACE(A189,1,1,""),2,4,"")</f>
        <v>M</v>
      </c>
      <c r="D189" s="6" t="str">
        <f>(REPLACE(A189,3,4,""))</f>
        <v>ZM</v>
      </c>
      <c r="E189" s="5" t="str">
        <f>IFERROR(VALUE(LEFT($B189,2)),"")</f>
        <v/>
      </c>
      <c r="F189" s="5">
        <f>IFERROR(VALUE(MID($B189,4,2)),"")</f>
        <v>39</v>
      </c>
      <c r="G189" s="5">
        <f>IFERROR(VALUE(RIGHT($B189,2)),"")</f>
        <v>52</v>
      </c>
      <c r="H189" s="5" t="s">
        <v>860</v>
      </c>
      <c r="I189" s="7" t="s">
        <v>135</v>
      </c>
      <c r="J189" s="7" t="s">
        <v>3</v>
      </c>
      <c r="K189" s="7" t="s">
        <v>38</v>
      </c>
      <c r="L189" s="5">
        <f>COUNTIF(K$2:K$526,K189)</f>
        <v>29</v>
      </c>
      <c r="M189" s="8">
        <v>19930730</v>
      </c>
      <c r="N189" s="19">
        <f ca="1">ROUND(((TODAY())-(DATEVALUE(REPLACE(REPLACE(M189,5,0,"-"),8,0,"-"))))/365,0)</f>
        <v>27</v>
      </c>
      <c r="O189" s="20">
        <v>3</v>
      </c>
      <c r="P189" s="20">
        <v>1</v>
      </c>
      <c r="Q189" s="20">
        <v>500</v>
      </c>
      <c r="R189" s="20">
        <v>245</v>
      </c>
      <c r="S189" s="20">
        <v>252</v>
      </c>
      <c r="T189" s="8">
        <v>19500228</v>
      </c>
      <c r="U189" s="20">
        <f ca="1">ROUND(((TODAY())-(DATEVALUE(REPLACE(REPLACE(T189,5,0,"-"),8,0,"-"))))/365,0)</f>
        <v>71</v>
      </c>
      <c r="V189" s="20">
        <f ca="1">COUNTIF(U$2:U$526,U189)</f>
        <v>3</v>
      </c>
      <c r="W189" s="8">
        <v>19930730</v>
      </c>
      <c r="X189" s="8" t="b">
        <f>T189=W189</f>
        <v>0</v>
      </c>
      <c r="Y189" s="5" t="s">
        <v>5</v>
      </c>
      <c r="Z189" s="20">
        <v>3</v>
      </c>
      <c r="AA189" s="5" t="s">
        <v>136</v>
      </c>
      <c r="AB189" s="5" t="s">
        <v>7</v>
      </c>
      <c r="AC189" s="5" t="s">
        <v>7</v>
      </c>
      <c r="AD189" s="7" t="s">
        <v>164</v>
      </c>
      <c r="AE189" s="7" t="s">
        <v>0</v>
      </c>
      <c r="AF189" s="8">
        <v>0</v>
      </c>
      <c r="AG189" s="8"/>
      <c r="AH189" s="7" t="s">
        <v>9</v>
      </c>
    </row>
    <row r="190" spans="1:34" ht="15.75" x14ac:dyDescent="0.3">
      <c r="A190" s="23" t="s">
        <v>130</v>
      </c>
      <c r="B190" s="27" t="str">
        <f>REPLACE(REPLACE(A190,3,0,"-"),6,0,"-")</f>
        <v>SE-75-28</v>
      </c>
      <c r="C190" s="25" t="str">
        <f>REPLACE(REPLACE(A190,1,1,""),2,4,"")</f>
        <v>E</v>
      </c>
      <c r="D190" s="6" t="str">
        <f>(REPLACE(A190,3,4,""))</f>
        <v>SE</v>
      </c>
      <c r="E190" s="5" t="str">
        <f>IFERROR(VALUE(LEFT($B190,2)),"")</f>
        <v/>
      </c>
      <c r="F190" s="5">
        <f>IFERROR(VALUE(MID($B190,4,2)),"")</f>
        <v>75</v>
      </c>
      <c r="G190" s="5">
        <f>IFERROR(VALUE(RIGHT($B190,2)),"")</f>
        <v>28</v>
      </c>
      <c r="H190" s="5">
        <v>1</v>
      </c>
      <c r="I190" s="7" t="s">
        <v>11</v>
      </c>
      <c r="J190" s="7" t="s">
        <v>3</v>
      </c>
      <c r="K190" s="7" t="s">
        <v>0</v>
      </c>
      <c r="L190" s="5">
        <f>COUNTIF(K$2:K$526,K190)</f>
        <v>37</v>
      </c>
      <c r="M190" s="8">
        <v>20110705</v>
      </c>
      <c r="N190" s="19">
        <f ca="1">ROUND(((TODAY())-(DATEVALUE(REPLACE(REPLACE(M190,5,0,"-"),8,0,"-"))))/365,0)</f>
        <v>9</v>
      </c>
      <c r="O190" s="20"/>
      <c r="P190" s="20">
        <v>1</v>
      </c>
      <c r="Q190" s="20">
        <v>350</v>
      </c>
      <c r="R190" s="20"/>
      <c r="S190" s="20"/>
      <c r="T190" s="8">
        <v>19500630</v>
      </c>
      <c r="U190" s="20">
        <f ca="1">ROUND(((TODAY())-(DATEVALUE(REPLACE(REPLACE(T190,5,0,"-"),8,0,"-"))))/365,0)</f>
        <v>70</v>
      </c>
      <c r="V190" s="20">
        <f ca="1">COUNTIF(U$2:U$526,U190)</f>
        <v>15</v>
      </c>
      <c r="W190" s="8">
        <v>19560307</v>
      </c>
      <c r="X190" s="8" t="b">
        <f>T190=W190</f>
        <v>0</v>
      </c>
      <c r="Y190" s="5" t="s">
        <v>5</v>
      </c>
      <c r="Z190" s="20">
        <v>2</v>
      </c>
      <c r="AA190" s="5" t="s">
        <v>13</v>
      </c>
      <c r="AB190" s="5" t="s">
        <v>7</v>
      </c>
      <c r="AC190" s="5" t="s">
        <v>7</v>
      </c>
      <c r="AD190" s="7" t="s">
        <v>41</v>
      </c>
      <c r="AE190" s="7" t="s">
        <v>0</v>
      </c>
      <c r="AF190" s="8">
        <v>0</v>
      </c>
      <c r="AG190" s="8"/>
      <c r="AH190" s="7" t="s">
        <v>9</v>
      </c>
    </row>
    <row r="191" spans="1:34" ht="15.75" x14ac:dyDescent="0.3">
      <c r="A191" s="23" t="s">
        <v>263</v>
      </c>
      <c r="B191" s="27" t="str">
        <f>REPLACE(REPLACE(A191,3,0,"-"),6,0,"-")</f>
        <v>SL-28-90</v>
      </c>
      <c r="C191" s="25" t="str">
        <f>REPLACE(REPLACE(A191,1,1,""),2,4,"")</f>
        <v>L</v>
      </c>
      <c r="D191" s="6" t="str">
        <f>(REPLACE(A191,3,4,""))</f>
        <v>SL</v>
      </c>
      <c r="E191" s="5" t="str">
        <f>IFERROR(VALUE(LEFT($B191,2)),"")</f>
        <v/>
      </c>
      <c r="F191" s="5">
        <f>IFERROR(VALUE(MID($B191,4,2)),"")</f>
        <v>28</v>
      </c>
      <c r="G191" s="5">
        <f>IFERROR(VALUE(RIGHT($B191,2)),"")</f>
        <v>90</v>
      </c>
      <c r="H191" s="5">
        <v>1</v>
      </c>
      <c r="I191" s="7" t="s">
        <v>11</v>
      </c>
      <c r="J191" s="7" t="s">
        <v>3</v>
      </c>
      <c r="K191" s="7" t="s">
        <v>76</v>
      </c>
      <c r="L191" s="5">
        <f>COUNTIF(K$2:K$526,K191)</f>
        <v>2</v>
      </c>
      <c r="M191" s="8">
        <v>20120403</v>
      </c>
      <c r="N191" s="19">
        <f ca="1">ROUND(((TODAY())-(DATEVALUE(REPLACE(REPLACE(M191,5,0,"-"),8,0,"-"))))/365,0)</f>
        <v>9</v>
      </c>
      <c r="O191" s="20"/>
      <c r="P191" s="20">
        <v>1</v>
      </c>
      <c r="Q191" s="20">
        <v>500</v>
      </c>
      <c r="R191" s="20">
        <v>170</v>
      </c>
      <c r="S191" s="20">
        <v>177</v>
      </c>
      <c r="T191" s="8">
        <v>19500630</v>
      </c>
      <c r="U191" s="20">
        <f ca="1">ROUND(((TODAY())-(DATEVALUE(REPLACE(REPLACE(T191,5,0,"-"),8,0,"-"))))/365,0)</f>
        <v>70</v>
      </c>
      <c r="V191" s="20">
        <f ca="1">COUNTIF(U$2:U$526,U191)</f>
        <v>15</v>
      </c>
      <c r="W191" s="8">
        <v>19560519</v>
      </c>
      <c r="X191" s="8" t="b">
        <f>T191=W191</f>
        <v>0</v>
      </c>
      <c r="Y191" s="5" t="s">
        <v>5</v>
      </c>
      <c r="Z191" s="20">
        <v>2</v>
      </c>
      <c r="AA191" s="5" t="s">
        <v>13</v>
      </c>
      <c r="AB191" s="5" t="s">
        <v>7</v>
      </c>
      <c r="AC191" s="5" t="s">
        <v>7</v>
      </c>
      <c r="AD191" s="7" t="s">
        <v>264</v>
      </c>
      <c r="AE191" s="7" t="s">
        <v>0</v>
      </c>
      <c r="AF191" s="8">
        <v>0.11</v>
      </c>
      <c r="AG191" s="8">
        <v>143</v>
      </c>
      <c r="AH191" s="7" t="s">
        <v>9</v>
      </c>
    </row>
    <row r="192" spans="1:34" ht="15.75" x14ac:dyDescent="0.3">
      <c r="A192" s="23" t="s">
        <v>265</v>
      </c>
      <c r="B192" s="27" t="str">
        <f>REPLACE(REPLACE(A192,3,0,"-"),6,0,"-")</f>
        <v>ZF-84-60</v>
      </c>
      <c r="C192" s="25" t="str">
        <f>REPLACE(REPLACE(A192,1,1,""),2,4,"")</f>
        <v>F</v>
      </c>
      <c r="D192" s="6" t="str">
        <f>(REPLACE(A192,3,4,""))</f>
        <v>ZF</v>
      </c>
      <c r="E192" s="5" t="str">
        <f>IFERROR(VALUE(LEFT($B192,2)),"")</f>
        <v/>
      </c>
      <c r="F192" s="5">
        <f>IFERROR(VALUE(MID($B192,4,2)),"")</f>
        <v>84</v>
      </c>
      <c r="G192" s="5">
        <f>IFERROR(VALUE(RIGHT($B192,2)),"")</f>
        <v>60</v>
      </c>
      <c r="H192" s="5" t="s">
        <v>860</v>
      </c>
      <c r="I192" s="7" t="s">
        <v>11</v>
      </c>
      <c r="J192" s="7" t="s">
        <v>3</v>
      </c>
      <c r="K192" s="7" t="s">
        <v>31</v>
      </c>
      <c r="L192" s="5">
        <f>COUNTIF(K$2:K$526,K192)</f>
        <v>15</v>
      </c>
      <c r="M192" s="8">
        <v>20150106</v>
      </c>
      <c r="N192" s="19">
        <f ca="1">ROUND(((TODAY())-(DATEVALUE(REPLACE(REPLACE(M192,5,0,"-"),8,0,"-"))))/365,0)</f>
        <v>6</v>
      </c>
      <c r="O192" s="20">
        <v>2</v>
      </c>
      <c r="P192" s="20">
        <v>2</v>
      </c>
      <c r="Q192" s="20">
        <v>498</v>
      </c>
      <c r="R192" s="20">
        <v>190</v>
      </c>
      <c r="S192" s="20">
        <v>196</v>
      </c>
      <c r="T192" s="8">
        <v>19500630</v>
      </c>
      <c r="U192" s="20">
        <f ca="1">ROUND(((TODAY())-(DATEVALUE(REPLACE(REPLACE(T192,5,0,"-"),8,0,"-"))))/365,0)</f>
        <v>70</v>
      </c>
      <c r="V192" s="20">
        <f ca="1">COUNTIF(U$2:U$526,U192)</f>
        <v>15</v>
      </c>
      <c r="W192" s="8">
        <v>20150106</v>
      </c>
      <c r="X192" s="8" t="b">
        <f>T192=W192</f>
        <v>0</v>
      </c>
      <c r="Y192" s="5" t="s">
        <v>5</v>
      </c>
      <c r="Z192" s="20">
        <v>2</v>
      </c>
      <c r="AA192" s="5" t="s">
        <v>13</v>
      </c>
      <c r="AB192" s="5" t="s">
        <v>7</v>
      </c>
      <c r="AC192" s="5" t="s">
        <v>7</v>
      </c>
      <c r="AD192" s="7" t="s">
        <v>77</v>
      </c>
      <c r="AE192" s="7" t="s">
        <v>0</v>
      </c>
      <c r="AF192" s="8">
        <v>0.1</v>
      </c>
      <c r="AG192" s="8">
        <v>145</v>
      </c>
      <c r="AH192" s="7" t="s">
        <v>9</v>
      </c>
    </row>
    <row r="193" spans="1:34" ht="15.75" x14ac:dyDescent="0.3">
      <c r="A193" s="23" t="s">
        <v>341</v>
      </c>
      <c r="B193" s="27" t="str">
        <f>REPLACE(REPLACE(A193,3,0,"-"),6,0,"-")</f>
        <v>RZ-67-06</v>
      </c>
      <c r="C193" s="25" t="str">
        <f>REPLACE(REPLACE(A193,1,1,""),2,4,"")</f>
        <v>Z</v>
      </c>
      <c r="D193" s="6" t="str">
        <f>(REPLACE(A193,3,4,""))</f>
        <v>RZ</v>
      </c>
      <c r="E193" s="5" t="str">
        <f>IFERROR(VALUE(LEFT($B193,2)),"")</f>
        <v/>
      </c>
      <c r="F193" s="5">
        <f>IFERROR(VALUE(MID($B193,4,2)),"")</f>
        <v>67</v>
      </c>
      <c r="G193" s="5">
        <f>IFERROR(VALUE(RIGHT($B193,2)),"")</f>
        <v>6</v>
      </c>
      <c r="H193" s="5">
        <v>1</v>
      </c>
      <c r="I193" s="7" t="s">
        <v>135</v>
      </c>
      <c r="J193" s="7" t="s">
        <v>3</v>
      </c>
      <c r="K193" s="7" t="s">
        <v>342</v>
      </c>
      <c r="L193" s="5">
        <f>COUNTIF(K$2:K$526,K193)</f>
        <v>5</v>
      </c>
      <c r="M193" s="8">
        <v>19950613</v>
      </c>
      <c r="N193" s="19">
        <f ca="1">ROUND(((TODAY())-(DATEVALUE(REPLACE(REPLACE(M193,5,0,"-"),8,0,"-"))))/365,0)</f>
        <v>25</v>
      </c>
      <c r="O193" s="20">
        <v>3</v>
      </c>
      <c r="P193" s="20">
        <v>4</v>
      </c>
      <c r="Q193" s="20">
        <v>1000</v>
      </c>
      <c r="R193" s="20">
        <v>200</v>
      </c>
      <c r="S193" s="20">
        <v>207</v>
      </c>
      <c r="T193" s="8">
        <v>19500630</v>
      </c>
      <c r="U193" s="20">
        <f ca="1">ROUND(((TODAY())-(DATEVALUE(REPLACE(REPLACE(T193,5,0,"-"),8,0,"-"))))/365,0)</f>
        <v>70</v>
      </c>
      <c r="V193" s="20">
        <f ca="1">COUNTIF(U$2:U$526,U193)</f>
        <v>15</v>
      </c>
      <c r="W193" s="8">
        <v>19551011</v>
      </c>
      <c r="X193" s="8" t="b">
        <f>T193=W193</f>
        <v>0</v>
      </c>
      <c r="Y193" s="5" t="s">
        <v>5</v>
      </c>
      <c r="Z193" s="20">
        <v>3</v>
      </c>
      <c r="AA193" s="5" t="s">
        <v>136</v>
      </c>
      <c r="AB193" s="5" t="s">
        <v>7</v>
      </c>
      <c r="AC193" s="5" t="s">
        <v>7</v>
      </c>
      <c r="AD193" s="7" t="s">
        <v>74</v>
      </c>
      <c r="AE193" s="7" t="s">
        <v>0</v>
      </c>
      <c r="AF193" s="8">
        <v>0</v>
      </c>
      <c r="AG193" s="8"/>
      <c r="AH193" s="7" t="s">
        <v>9</v>
      </c>
    </row>
    <row r="194" spans="1:34" ht="15.75" x14ac:dyDescent="0.3">
      <c r="A194" s="23" t="s">
        <v>531</v>
      </c>
      <c r="B194" s="27" t="str">
        <f>REPLACE(REPLACE(A194,3,0,"-"),6,0,"-")</f>
        <v>ZM-43-03</v>
      </c>
      <c r="C194" s="25" t="str">
        <f>REPLACE(REPLACE(A194,1,1,""),2,4,"")</f>
        <v>M</v>
      </c>
      <c r="D194" s="6" t="str">
        <f>(REPLACE(A194,3,4,""))</f>
        <v>ZM</v>
      </c>
      <c r="E194" s="5" t="str">
        <f>IFERROR(VALUE(LEFT($B194,2)),"")</f>
        <v/>
      </c>
      <c r="F194" s="5">
        <f>IFERROR(VALUE(MID($B194,4,2)),"")</f>
        <v>43</v>
      </c>
      <c r="G194" s="5">
        <f>IFERROR(VALUE(RIGHT($B194,2)),"")</f>
        <v>3</v>
      </c>
      <c r="H194" s="5" t="s">
        <v>860</v>
      </c>
      <c r="I194" s="7" t="s">
        <v>11</v>
      </c>
      <c r="J194" s="7" t="s">
        <v>3</v>
      </c>
      <c r="K194" s="7" t="s">
        <v>23</v>
      </c>
      <c r="L194" s="5">
        <f>COUNTIF(K$2:K$526,K194)</f>
        <v>19</v>
      </c>
      <c r="M194" s="8">
        <v>19931111</v>
      </c>
      <c r="N194" s="19">
        <f ca="1">ROUND(((TODAY())-(DATEVALUE(REPLACE(REPLACE(M194,5,0,"-"),8,0,"-"))))/365,0)</f>
        <v>27</v>
      </c>
      <c r="O194" s="20"/>
      <c r="P194" s="20">
        <v>1</v>
      </c>
      <c r="Q194" s="20">
        <v>350</v>
      </c>
      <c r="R194" s="20"/>
      <c r="S194" s="20"/>
      <c r="T194" s="8">
        <v>19500630</v>
      </c>
      <c r="U194" s="20">
        <f ca="1">ROUND(((TODAY())-(DATEVALUE(REPLACE(REPLACE(T194,5,0,"-"),8,0,"-"))))/365,0)</f>
        <v>70</v>
      </c>
      <c r="V194" s="20">
        <f ca="1">COUNTIF(U$2:U$526,U194)</f>
        <v>15</v>
      </c>
      <c r="W194" s="8">
        <v>19931111</v>
      </c>
      <c r="X194" s="8" t="b">
        <f>T194=W194</f>
        <v>0</v>
      </c>
      <c r="Y194" s="5" t="s">
        <v>5</v>
      </c>
      <c r="Z194" s="20">
        <v>2</v>
      </c>
      <c r="AA194" s="5" t="s">
        <v>13</v>
      </c>
      <c r="AB194" s="5" t="s">
        <v>7</v>
      </c>
      <c r="AC194" s="5" t="s">
        <v>7</v>
      </c>
      <c r="AD194" s="7" t="s">
        <v>29</v>
      </c>
      <c r="AE194" s="7" t="s">
        <v>0</v>
      </c>
      <c r="AF194" s="8">
        <v>0</v>
      </c>
      <c r="AG194" s="8"/>
      <c r="AH194" s="7" t="s">
        <v>9</v>
      </c>
    </row>
    <row r="195" spans="1:34" ht="15.75" x14ac:dyDescent="0.3">
      <c r="A195" s="23" t="s">
        <v>633</v>
      </c>
      <c r="B195" s="27" t="str">
        <f>REPLACE(REPLACE(A195,3,0,"-"),6,0,"-")</f>
        <v>XU-00-01</v>
      </c>
      <c r="C195" s="25" t="str">
        <f>REPLACE(REPLACE(A195,1,1,""),2,4,"")</f>
        <v>U</v>
      </c>
      <c r="D195" s="6" t="str">
        <f>(REPLACE(A195,3,4,""))</f>
        <v>XU</v>
      </c>
      <c r="E195" s="5" t="str">
        <f>IFERROR(VALUE(LEFT($B195,2)),"")</f>
        <v/>
      </c>
      <c r="F195" s="5">
        <f>IFERROR(VALUE(MID($B195,4,2)),"")</f>
        <v>0</v>
      </c>
      <c r="G195" s="5">
        <f>IFERROR(VALUE(RIGHT($B195,2)),"")</f>
        <v>1</v>
      </c>
      <c r="H195" s="5">
        <v>1</v>
      </c>
      <c r="I195" s="7" t="s">
        <v>11</v>
      </c>
      <c r="J195" s="7" t="s">
        <v>3</v>
      </c>
      <c r="K195" s="7" t="s">
        <v>46</v>
      </c>
      <c r="L195" s="5">
        <f>COUNTIF(K$2:K$526,K195)</f>
        <v>77</v>
      </c>
      <c r="M195" s="8">
        <v>20161128</v>
      </c>
      <c r="N195" s="19">
        <f ca="1">ROUND(((TODAY())-(DATEVALUE(REPLACE(REPLACE(M195,5,0,"-"),8,0,"-"))))/365,0)</f>
        <v>4</v>
      </c>
      <c r="O195" s="20">
        <v>2</v>
      </c>
      <c r="P195" s="20">
        <v>1</v>
      </c>
      <c r="Q195" s="20">
        <v>347</v>
      </c>
      <c r="R195" s="20">
        <v>180</v>
      </c>
      <c r="S195" s="20">
        <v>187</v>
      </c>
      <c r="T195" s="8">
        <v>19500630</v>
      </c>
      <c r="U195" s="20">
        <f ca="1">ROUND(((TODAY())-(DATEVALUE(REPLACE(REPLACE(T195,5,0,"-"),8,0,"-"))))/365,0)</f>
        <v>70</v>
      </c>
      <c r="V195" s="20">
        <f ca="1">COUNTIF(U$2:U$526,U195)</f>
        <v>15</v>
      </c>
      <c r="W195" s="8">
        <v>19770121</v>
      </c>
      <c r="X195" s="8" t="b">
        <f>T195=W195</f>
        <v>0</v>
      </c>
      <c r="Y195" s="5" t="s">
        <v>5</v>
      </c>
      <c r="Z195" s="20">
        <v>2</v>
      </c>
      <c r="AA195" s="5" t="s">
        <v>13</v>
      </c>
      <c r="AB195" s="5" t="s">
        <v>7</v>
      </c>
      <c r="AC195" s="5" t="s">
        <v>7</v>
      </c>
      <c r="AD195" s="7" t="s">
        <v>286</v>
      </c>
      <c r="AE195" s="7" t="s">
        <v>0</v>
      </c>
      <c r="AF195" s="8">
        <v>7.0000000000000007E-2</v>
      </c>
      <c r="AG195" s="8">
        <v>0</v>
      </c>
      <c r="AH195" s="7" t="s">
        <v>9</v>
      </c>
    </row>
    <row r="196" spans="1:34" ht="15.75" x14ac:dyDescent="0.3">
      <c r="A196" s="23" t="s">
        <v>697</v>
      </c>
      <c r="B196" s="27" t="str">
        <f>REPLACE(REPLACE(A196,3,0,"-"),6,0,"-")</f>
        <v>RR-80-99</v>
      </c>
      <c r="C196" s="25" t="str">
        <f>REPLACE(REPLACE(A196,1,1,""),2,4,"")</f>
        <v>R</v>
      </c>
      <c r="D196" s="6" t="str">
        <f>(REPLACE(A196,3,4,""))</f>
        <v>RR</v>
      </c>
      <c r="E196" s="5" t="str">
        <f>IFERROR(VALUE(LEFT($B196,2)),"")</f>
        <v/>
      </c>
      <c r="F196" s="5">
        <f>IFERROR(VALUE(MID($B196,4,2)),"")</f>
        <v>80</v>
      </c>
      <c r="G196" s="5">
        <f>IFERROR(VALUE(RIGHT($B196,2)),"")</f>
        <v>99</v>
      </c>
      <c r="H196" s="5">
        <v>1</v>
      </c>
      <c r="I196" s="7" t="s">
        <v>11</v>
      </c>
      <c r="J196" s="7" t="s">
        <v>3</v>
      </c>
      <c r="K196" s="7" t="s">
        <v>0</v>
      </c>
      <c r="L196" s="5">
        <f>COUNTIF(K$2:K$526,K196)</f>
        <v>37</v>
      </c>
      <c r="M196" s="8">
        <v>20011219</v>
      </c>
      <c r="N196" s="19">
        <f ca="1">ROUND(((TODAY())-(DATEVALUE(REPLACE(REPLACE(M196,5,0,"-"),8,0,"-"))))/365,0)</f>
        <v>19</v>
      </c>
      <c r="O196" s="20"/>
      <c r="P196" s="20">
        <v>1</v>
      </c>
      <c r="Q196" s="20">
        <v>600</v>
      </c>
      <c r="R196" s="20"/>
      <c r="S196" s="20"/>
      <c r="T196" s="8">
        <v>19500630</v>
      </c>
      <c r="U196" s="20">
        <f ca="1">ROUND(((TODAY())-(DATEVALUE(REPLACE(REPLACE(T196,5,0,"-"),8,0,"-"))))/365,0)</f>
        <v>70</v>
      </c>
      <c r="V196" s="20">
        <f ca="1">COUNTIF(U$2:U$526,U196)</f>
        <v>15</v>
      </c>
      <c r="W196" s="8">
        <v>19550702</v>
      </c>
      <c r="X196" s="8" t="b">
        <f>T196=W196</f>
        <v>0</v>
      </c>
      <c r="Y196" s="5" t="s">
        <v>5</v>
      </c>
      <c r="Z196" s="20">
        <v>2</v>
      </c>
      <c r="AA196" s="5" t="s">
        <v>13</v>
      </c>
      <c r="AB196" s="5" t="s">
        <v>7</v>
      </c>
      <c r="AC196" s="5" t="s">
        <v>7</v>
      </c>
      <c r="AD196" s="7" t="s">
        <v>698</v>
      </c>
      <c r="AE196" s="7" t="s">
        <v>0</v>
      </c>
      <c r="AF196" s="8">
        <v>0</v>
      </c>
      <c r="AG196" s="8"/>
      <c r="AH196" s="7" t="s">
        <v>9</v>
      </c>
    </row>
    <row r="197" spans="1:34" ht="15.75" x14ac:dyDescent="0.3">
      <c r="A197" s="23" t="s">
        <v>815</v>
      </c>
      <c r="B197" s="31" t="str">
        <f>REPLACE(REPLACE(A197,3,0,"-"),6,0,"-")</f>
        <v>MB-22-BH</v>
      </c>
      <c r="C197" s="25" t="str">
        <f>REPLACE(REPLACE(A197,1,1,""),2,4,"")</f>
        <v>B</v>
      </c>
      <c r="D197" s="6" t="str">
        <f>(REPLACE(A197,3,4,""))</f>
        <v>MB</v>
      </c>
      <c r="E197" s="5" t="str">
        <f>IFERROR(VALUE(LEFT($B197,2)),"")</f>
        <v/>
      </c>
      <c r="F197" s="5">
        <f>IFERROR(VALUE(MID($B197,4,2)),"")</f>
        <v>22</v>
      </c>
      <c r="G197" s="5" t="str">
        <f>IFERROR(VALUE(RIGHT($B197,2)),"")</f>
        <v/>
      </c>
      <c r="H197" s="5">
        <v>4</v>
      </c>
      <c r="I197" s="7" t="s">
        <v>11</v>
      </c>
      <c r="J197" s="7" t="s">
        <v>3</v>
      </c>
      <c r="K197" s="7" t="s">
        <v>46</v>
      </c>
      <c r="L197" s="5">
        <f>COUNTIF(K$2:K$526,K197)</f>
        <v>77</v>
      </c>
      <c r="M197" s="8">
        <v>20011228</v>
      </c>
      <c r="N197" s="19">
        <f ca="1">ROUND(((TODAY())-(DATEVALUE(REPLACE(REPLACE(M197,5,0,"-"),8,0,"-"))))/365,0)</f>
        <v>19</v>
      </c>
      <c r="O197" s="20"/>
      <c r="P197" s="20">
        <v>1</v>
      </c>
      <c r="Q197" s="20">
        <v>350</v>
      </c>
      <c r="R197" s="20"/>
      <c r="S197" s="20"/>
      <c r="T197" s="8">
        <v>19500630</v>
      </c>
      <c r="U197" s="20">
        <f ca="1">ROUND(((TODAY())-(DATEVALUE(REPLACE(REPLACE(T197,5,0,"-"),8,0,"-"))))/365,0)</f>
        <v>70</v>
      </c>
      <c r="V197" s="20">
        <f ca="1">COUNTIF(U$2:U$526,U197)</f>
        <v>15</v>
      </c>
      <c r="W197" s="8">
        <v>19540421</v>
      </c>
      <c r="X197" s="8" t="b">
        <f>T197=W197</f>
        <v>0</v>
      </c>
      <c r="Y197" s="5" t="s">
        <v>9</v>
      </c>
      <c r="Z197" s="20">
        <v>2</v>
      </c>
      <c r="AA197" s="5" t="s">
        <v>13</v>
      </c>
      <c r="AB197" s="5" t="s">
        <v>7</v>
      </c>
      <c r="AC197" s="5" t="s">
        <v>7</v>
      </c>
      <c r="AD197" s="7" t="s">
        <v>29</v>
      </c>
      <c r="AE197" s="7" t="s">
        <v>0</v>
      </c>
      <c r="AF197" s="8">
        <v>0</v>
      </c>
      <c r="AG197" s="8"/>
      <c r="AH197" s="7" t="s">
        <v>9</v>
      </c>
    </row>
    <row r="198" spans="1:34" ht="15.75" x14ac:dyDescent="0.3">
      <c r="A198" s="23" t="s">
        <v>832</v>
      </c>
      <c r="B198" s="30" t="str">
        <f>REPLACE(REPLACE(A198,3,0,"-"),6,0,"-")</f>
        <v>SR-14-01</v>
      </c>
      <c r="C198" s="25" t="str">
        <f>REPLACE(REPLACE(A198,1,1,""),2,4,"")</f>
        <v>R</v>
      </c>
      <c r="D198" s="6" t="str">
        <f>(REPLACE(A198,3,4,""))</f>
        <v>SR</v>
      </c>
      <c r="E198" s="5" t="str">
        <f>IFERROR(VALUE(LEFT($B198,2)),"")</f>
        <v/>
      </c>
      <c r="F198" s="5">
        <f>IFERROR(VALUE(MID($B198,4,2)),"")</f>
        <v>14</v>
      </c>
      <c r="G198" s="5">
        <f>IFERROR(VALUE(RIGHT($B198,2)),"")</f>
        <v>1</v>
      </c>
      <c r="H198" s="5">
        <v>1</v>
      </c>
      <c r="I198" s="7" t="s">
        <v>11</v>
      </c>
      <c r="J198" s="7" t="s">
        <v>3</v>
      </c>
      <c r="K198" s="7" t="s">
        <v>833</v>
      </c>
      <c r="L198" s="5">
        <f>COUNTIF(K$2:K$526,K198)</f>
        <v>1</v>
      </c>
      <c r="M198" s="8">
        <v>19910206</v>
      </c>
      <c r="N198" s="19">
        <f ca="1">ROUND(((TODAY())-(DATEVALUE(REPLACE(REPLACE(M198,5,0,"-"),8,0,"-"))))/365,0)</f>
        <v>30</v>
      </c>
      <c r="O198" s="20"/>
      <c r="P198" s="20">
        <v>1</v>
      </c>
      <c r="Q198" s="20">
        <v>350</v>
      </c>
      <c r="R198" s="20"/>
      <c r="S198" s="20"/>
      <c r="T198" s="8">
        <v>19500630</v>
      </c>
      <c r="U198" s="20">
        <f ca="1">ROUND(((TODAY())-(DATEVALUE(REPLACE(REPLACE(T198,5,0,"-"),8,0,"-"))))/365,0)</f>
        <v>70</v>
      </c>
      <c r="V198" s="20">
        <f ca="1">COUNTIF(U$2:U$526,U198)</f>
        <v>15</v>
      </c>
      <c r="W198" s="8">
        <v>19560622</v>
      </c>
      <c r="X198" s="8" t="b">
        <f>T198=W198</f>
        <v>0</v>
      </c>
      <c r="Y198" s="5" t="s">
        <v>5</v>
      </c>
      <c r="Z198" s="20">
        <v>2</v>
      </c>
      <c r="AA198" s="5" t="s">
        <v>13</v>
      </c>
      <c r="AB198" s="5" t="s">
        <v>7</v>
      </c>
      <c r="AC198" s="5" t="s">
        <v>7</v>
      </c>
      <c r="AD198" s="7" t="s">
        <v>834</v>
      </c>
      <c r="AE198" s="7" t="s">
        <v>0</v>
      </c>
      <c r="AF198" s="8">
        <v>0</v>
      </c>
      <c r="AG198" s="8"/>
      <c r="AH198" s="7" t="s">
        <v>9</v>
      </c>
    </row>
    <row r="199" spans="1:34" ht="15.75" x14ac:dyDescent="0.3">
      <c r="A199" s="23" t="s">
        <v>373</v>
      </c>
      <c r="B199" s="27" t="str">
        <f>REPLACE(REPLACE(A199,3,0,"-"),6,0,"-")</f>
        <v>ZF-79-81</v>
      </c>
      <c r="C199" s="25" t="str">
        <f>REPLACE(REPLACE(A199,1,1,""),2,4,"")</f>
        <v>F</v>
      </c>
      <c r="D199" s="6" t="str">
        <f>(REPLACE(A199,3,4,""))</f>
        <v>ZF</v>
      </c>
      <c r="E199" s="5" t="str">
        <f>IFERROR(VALUE(LEFT($B199,2)),"")</f>
        <v/>
      </c>
      <c r="F199" s="5">
        <f>IFERROR(VALUE(MID($B199,4,2)),"")</f>
        <v>79</v>
      </c>
      <c r="G199" s="5">
        <f>IFERROR(VALUE(RIGHT($B199,2)),"")</f>
        <v>81</v>
      </c>
      <c r="H199" s="5" t="s">
        <v>860</v>
      </c>
      <c r="I199" s="7" t="s">
        <v>135</v>
      </c>
      <c r="J199" s="7" t="s">
        <v>3</v>
      </c>
      <c r="K199" s="7" t="s">
        <v>374</v>
      </c>
      <c r="L199" s="5">
        <f>COUNTIF(K$2:K$526,K199)</f>
        <v>1</v>
      </c>
      <c r="M199" s="8">
        <v>20140113</v>
      </c>
      <c r="N199" s="19">
        <f ca="1">ROUND(((TODAY())-(DATEVALUE(REPLACE(REPLACE(M199,5,0,"-"),8,0,"-"))))/365,0)</f>
        <v>7</v>
      </c>
      <c r="O199" s="20">
        <v>2</v>
      </c>
      <c r="P199" s="20">
        <v>2</v>
      </c>
      <c r="Q199" s="20">
        <v>997</v>
      </c>
      <c r="R199" s="20">
        <v>277</v>
      </c>
      <c r="S199" s="20">
        <v>284</v>
      </c>
      <c r="T199" s="8">
        <v>19500802</v>
      </c>
      <c r="U199" s="20">
        <f ca="1">ROUND(((TODAY())-(DATEVALUE(REPLACE(REPLACE(T199,5,0,"-"),8,0,"-"))))/365,0)</f>
        <v>70</v>
      </c>
      <c r="V199" s="20">
        <f ca="1">COUNTIF(U$2:U$526,U199)</f>
        <v>15</v>
      </c>
      <c r="W199" s="8">
        <v>20140113</v>
      </c>
      <c r="X199" s="8" t="b">
        <f>T199=W199</f>
        <v>0</v>
      </c>
      <c r="Y199" s="5" t="s">
        <v>5</v>
      </c>
      <c r="Z199" s="20">
        <v>3</v>
      </c>
      <c r="AA199" s="5" t="s">
        <v>136</v>
      </c>
      <c r="AB199" s="5" t="s">
        <v>7</v>
      </c>
      <c r="AC199" s="5" t="s">
        <v>7</v>
      </c>
      <c r="AD199" s="7" t="s">
        <v>77</v>
      </c>
      <c r="AE199" s="7" t="s">
        <v>0</v>
      </c>
      <c r="AF199" s="8">
        <v>0.09</v>
      </c>
      <c r="AG199" s="8">
        <v>141</v>
      </c>
      <c r="AH199" s="7" t="s">
        <v>9</v>
      </c>
    </row>
    <row r="200" spans="1:34" ht="15.75" x14ac:dyDescent="0.3">
      <c r="A200" s="23" t="s">
        <v>181</v>
      </c>
      <c r="B200" s="27" t="str">
        <f>REPLACE(REPLACE(A200,3,0,"-"),6,0,"-")</f>
        <v>ZM-94-42</v>
      </c>
      <c r="C200" s="25" t="str">
        <f>REPLACE(REPLACE(A200,1,1,""),2,4,"")</f>
        <v>M</v>
      </c>
      <c r="D200" s="6" t="str">
        <f>(REPLACE(A200,3,4,""))</f>
        <v>ZM</v>
      </c>
      <c r="E200" s="5" t="str">
        <f>IFERROR(VALUE(LEFT($B200,2)),"")</f>
        <v/>
      </c>
      <c r="F200" s="5">
        <f>IFERROR(VALUE(MID($B200,4,2)),"")</f>
        <v>94</v>
      </c>
      <c r="G200" s="5">
        <f>IFERROR(VALUE(RIGHT($B200,2)),"")</f>
        <v>42</v>
      </c>
      <c r="H200" s="5" t="s">
        <v>860</v>
      </c>
      <c r="I200" s="7" t="s">
        <v>11</v>
      </c>
      <c r="J200" s="7" t="s">
        <v>3</v>
      </c>
      <c r="K200" s="7" t="s">
        <v>182</v>
      </c>
      <c r="L200" s="5">
        <f>COUNTIF(K$2:K$526,K200)</f>
        <v>2</v>
      </c>
      <c r="M200" s="8">
        <v>19991122</v>
      </c>
      <c r="N200" s="19">
        <f ca="1">ROUND(((TODAY())-(DATEVALUE(REPLACE(REPLACE(M200,5,0,"-"),8,0,"-"))))/365,0)</f>
        <v>21</v>
      </c>
      <c r="O200" s="20"/>
      <c r="P200" s="20">
        <v>4</v>
      </c>
      <c r="Q200" s="20">
        <v>997</v>
      </c>
      <c r="R200" s="20">
        <v>200</v>
      </c>
      <c r="S200" s="20">
        <v>207</v>
      </c>
      <c r="T200" s="8">
        <v>19510117</v>
      </c>
      <c r="U200" s="20">
        <f ca="1">ROUND(((TODAY())-(DATEVALUE(REPLACE(REPLACE(T200,5,0,"-"),8,0,"-"))))/365,0)</f>
        <v>70</v>
      </c>
      <c r="V200" s="20">
        <f ca="1">COUNTIF(U$2:U$526,U200)</f>
        <v>15</v>
      </c>
      <c r="W200" s="8">
        <v>19991122</v>
      </c>
      <c r="X200" s="8" t="b">
        <f>T200=W200</f>
        <v>0</v>
      </c>
      <c r="Y200" s="5" t="s">
        <v>5</v>
      </c>
      <c r="Z200" s="20">
        <v>2</v>
      </c>
      <c r="AA200" s="5" t="s">
        <v>13</v>
      </c>
      <c r="AB200" s="5" t="s">
        <v>7</v>
      </c>
      <c r="AC200" s="5" t="s">
        <v>7</v>
      </c>
      <c r="AD200" s="7" t="s">
        <v>29</v>
      </c>
      <c r="AE200" s="7" t="s">
        <v>0</v>
      </c>
      <c r="AF200" s="8">
        <v>0.13</v>
      </c>
      <c r="AG200" s="8">
        <v>142</v>
      </c>
      <c r="AH200" s="7" t="s">
        <v>9</v>
      </c>
    </row>
    <row r="201" spans="1:34" ht="15.75" x14ac:dyDescent="0.3">
      <c r="A201" s="23" t="s">
        <v>510</v>
      </c>
      <c r="B201" s="27" t="str">
        <f>REPLACE(REPLACE(A201,3,0,"-"),6,0,"-")</f>
        <v>NM-11-97</v>
      </c>
      <c r="C201" s="25" t="str">
        <f>REPLACE(REPLACE(A201,1,1,""),2,4,"")</f>
        <v>M</v>
      </c>
      <c r="D201" s="6" t="str">
        <f>(REPLACE(A201,3,4,""))</f>
        <v>NM</v>
      </c>
      <c r="E201" s="5" t="str">
        <f>IFERROR(VALUE(LEFT($B201,2)),"")</f>
        <v/>
      </c>
      <c r="F201" s="5">
        <f>IFERROR(VALUE(MID($B201,4,2)),"")</f>
        <v>11</v>
      </c>
      <c r="G201" s="5">
        <f>IFERROR(VALUE(RIGHT($B201,2)),"")</f>
        <v>97</v>
      </c>
      <c r="H201" s="5" t="s">
        <v>860</v>
      </c>
      <c r="I201" s="7" t="s">
        <v>11</v>
      </c>
      <c r="J201" s="7" t="s">
        <v>3</v>
      </c>
      <c r="K201" s="7" t="s">
        <v>38</v>
      </c>
      <c r="L201" s="5">
        <f>COUNTIF(K$2:K$526,K201)</f>
        <v>29</v>
      </c>
      <c r="M201" s="8">
        <v>20191128</v>
      </c>
      <c r="N201" s="19">
        <f ca="1">ROUND(((TODAY())-(DATEVALUE(REPLACE(REPLACE(M201,5,0,"-"),8,0,"-"))))/365,0)</f>
        <v>1</v>
      </c>
      <c r="O201" s="20">
        <v>2</v>
      </c>
      <c r="P201" s="20">
        <v>1</v>
      </c>
      <c r="Q201" s="20">
        <v>500</v>
      </c>
      <c r="R201" s="20">
        <v>180</v>
      </c>
      <c r="S201" s="20">
        <v>187</v>
      </c>
      <c r="T201" s="8">
        <v>19510216</v>
      </c>
      <c r="U201" s="20">
        <f ca="1">ROUND(((TODAY())-(DATEVALUE(REPLACE(REPLACE(T201,5,0,"-"),8,0,"-"))))/365,0)</f>
        <v>70</v>
      </c>
      <c r="V201" s="20">
        <f ca="1">COUNTIF(U$2:U$526,U201)</f>
        <v>15</v>
      </c>
      <c r="W201" s="8">
        <v>20191128</v>
      </c>
      <c r="X201" s="8" t="b">
        <f>T201=W201</f>
        <v>0</v>
      </c>
      <c r="Y201" s="5" t="s">
        <v>5</v>
      </c>
      <c r="Z201" s="20">
        <v>2</v>
      </c>
      <c r="AA201" s="5" t="s">
        <v>13</v>
      </c>
      <c r="AB201" s="5" t="s">
        <v>7</v>
      </c>
      <c r="AC201" s="5" t="s">
        <v>7</v>
      </c>
      <c r="AD201" s="7" t="s">
        <v>270</v>
      </c>
      <c r="AE201" s="7" t="s">
        <v>0</v>
      </c>
      <c r="AF201" s="8">
        <v>0.1</v>
      </c>
      <c r="AG201" s="8">
        <v>144</v>
      </c>
      <c r="AH201" s="7" t="s">
        <v>9</v>
      </c>
    </row>
    <row r="202" spans="1:34" ht="15.75" x14ac:dyDescent="0.3">
      <c r="A202" s="23" t="s">
        <v>774</v>
      </c>
      <c r="B202" s="27" t="str">
        <f>REPLACE(REPLACE(A202,3,0,"-"),6,0,"-")</f>
        <v>ZM-48-66</v>
      </c>
      <c r="C202" s="25" t="str">
        <f>REPLACE(REPLACE(A202,1,1,""),2,4,"")</f>
        <v>M</v>
      </c>
      <c r="D202" s="6" t="str">
        <f>(REPLACE(A202,3,4,""))</f>
        <v>ZM</v>
      </c>
      <c r="E202" s="5" t="str">
        <f>IFERROR(VALUE(LEFT($B202,2)),"")</f>
        <v/>
      </c>
      <c r="F202" s="5">
        <f>IFERROR(VALUE(MID($B202,4,2)),"")</f>
        <v>48</v>
      </c>
      <c r="G202" s="5">
        <f>IFERROR(VALUE(RIGHT($B202,2)),"")</f>
        <v>66</v>
      </c>
      <c r="H202" s="5" t="s">
        <v>860</v>
      </c>
      <c r="I202" s="7" t="s">
        <v>11</v>
      </c>
      <c r="J202" s="7" t="s">
        <v>3</v>
      </c>
      <c r="K202" s="7" t="s">
        <v>25</v>
      </c>
      <c r="L202" s="5">
        <f>COUNTIF(K$2:K$526,K202)</f>
        <v>8</v>
      </c>
      <c r="M202" s="8">
        <v>20030107</v>
      </c>
      <c r="N202" s="19">
        <f ca="1">ROUND(((TODAY())-(DATEVALUE(REPLACE(REPLACE(M202,5,0,"-"),8,0,"-"))))/365,0)</f>
        <v>18</v>
      </c>
      <c r="O202" s="20"/>
      <c r="P202" s="20">
        <v>4</v>
      </c>
      <c r="Q202" s="20">
        <v>1000</v>
      </c>
      <c r="R202" s="20"/>
      <c r="S202" s="20"/>
      <c r="T202" s="8">
        <v>19510223</v>
      </c>
      <c r="U202" s="20">
        <f ca="1">ROUND(((TODAY())-(DATEVALUE(REPLACE(REPLACE(T202,5,0,"-"),8,0,"-"))))/365,0)</f>
        <v>70</v>
      </c>
      <c r="V202" s="20">
        <f ca="1">COUNTIF(U$2:U$526,U202)</f>
        <v>15</v>
      </c>
      <c r="W202" s="8">
        <v>19940519</v>
      </c>
      <c r="X202" s="8" t="b">
        <f>T202=W202</f>
        <v>0</v>
      </c>
      <c r="Y202" s="5" t="s">
        <v>5</v>
      </c>
      <c r="Z202" s="20">
        <v>2</v>
      </c>
      <c r="AA202" s="5" t="s">
        <v>13</v>
      </c>
      <c r="AB202" s="5" t="s">
        <v>7</v>
      </c>
      <c r="AC202" s="5" t="s">
        <v>7</v>
      </c>
      <c r="AD202" s="7" t="s">
        <v>26</v>
      </c>
      <c r="AE202" s="7" t="s">
        <v>0</v>
      </c>
      <c r="AF202" s="8">
        <v>0</v>
      </c>
      <c r="AG202" s="8"/>
      <c r="AH202" s="7" t="s">
        <v>9</v>
      </c>
    </row>
    <row r="203" spans="1:34" ht="15.75" x14ac:dyDescent="0.3">
      <c r="A203" s="23" t="s">
        <v>782</v>
      </c>
      <c r="B203" s="27" t="str">
        <f>REPLACE(REPLACE(A203,3,0,"-"),6,0,"-")</f>
        <v>NE-61-05</v>
      </c>
      <c r="C203" s="25" t="str">
        <f>REPLACE(REPLACE(A203,1,1,""),2,4,"")</f>
        <v>E</v>
      </c>
      <c r="D203" s="6" t="str">
        <f>(REPLACE(A203,3,4,""))</f>
        <v>NE</v>
      </c>
      <c r="E203" s="5" t="str">
        <f>IFERROR(VALUE(LEFT($B203,2)),"")</f>
        <v/>
      </c>
      <c r="F203" s="5">
        <f>IFERROR(VALUE(MID($B203,4,2)),"")</f>
        <v>61</v>
      </c>
      <c r="G203" s="5">
        <f>IFERROR(VALUE(RIGHT($B203,2)),"")</f>
        <v>5</v>
      </c>
      <c r="H203" s="5">
        <v>1</v>
      </c>
      <c r="I203" s="7" t="s">
        <v>11</v>
      </c>
      <c r="J203" s="7" t="s">
        <v>3</v>
      </c>
      <c r="K203" s="7" t="s">
        <v>783</v>
      </c>
      <c r="L203" s="5">
        <f>COUNTIF(K$2:K$526,K203)</f>
        <v>1</v>
      </c>
      <c r="M203" s="8">
        <v>20130823</v>
      </c>
      <c r="N203" s="19">
        <f ca="1">ROUND(((TODAY())-(DATEVALUE(REPLACE(REPLACE(M203,5,0,"-"),8,0,"-"))))/365,0)</f>
        <v>7</v>
      </c>
      <c r="O203" s="20"/>
      <c r="P203" s="20">
        <v>1</v>
      </c>
      <c r="Q203" s="20">
        <v>500</v>
      </c>
      <c r="R203" s="20"/>
      <c r="S203" s="20"/>
      <c r="T203" s="8">
        <v>19510407</v>
      </c>
      <c r="U203" s="20">
        <f ca="1">ROUND(((TODAY())-(DATEVALUE(REPLACE(REPLACE(T203,5,0,"-"),8,0,"-"))))/365,0)</f>
        <v>70</v>
      </c>
      <c r="V203" s="20">
        <f ca="1">COUNTIF(U$2:U$526,U203)</f>
        <v>15</v>
      </c>
      <c r="W203" s="8">
        <v>19510407</v>
      </c>
      <c r="X203" s="8" t="b">
        <f>T203=W203</f>
        <v>1</v>
      </c>
      <c r="Y203" s="5" t="s">
        <v>5</v>
      </c>
      <c r="Z203" s="20">
        <v>2</v>
      </c>
      <c r="AA203" s="5" t="s">
        <v>13</v>
      </c>
      <c r="AB203" s="5" t="s">
        <v>7</v>
      </c>
      <c r="AC203" s="5" t="s">
        <v>7</v>
      </c>
      <c r="AD203" s="7" t="s">
        <v>0</v>
      </c>
      <c r="AE203" s="7" t="s">
        <v>0</v>
      </c>
      <c r="AF203" s="8">
        <v>0</v>
      </c>
      <c r="AG203" s="8"/>
      <c r="AH203" s="7" t="s">
        <v>9</v>
      </c>
    </row>
    <row r="204" spans="1:34" ht="15.75" x14ac:dyDescent="0.3">
      <c r="A204" s="23" t="s">
        <v>437</v>
      </c>
      <c r="B204" s="27" t="str">
        <f>REPLACE(REPLACE(A204,3,0,"-"),6,0,"-")</f>
        <v>NE-71-53</v>
      </c>
      <c r="C204" s="25" t="str">
        <f>REPLACE(REPLACE(A204,1,1,""),2,4,"")</f>
        <v>E</v>
      </c>
      <c r="D204" s="6" t="str">
        <f>(REPLACE(A204,3,4,""))</f>
        <v>NE</v>
      </c>
      <c r="E204" s="5" t="str">
        <f>IFERROR(VALUE(LEFT($B204,2)),"")</f>
        <v/>
      </c>
      <c r="F204" s="5">
        <f>IFERROR(VALUE(MID($B204,4,2)),"")</f>
        <v>71</v>
      </c>
      <c r="G204" s="5">
        <f>IFERROR(VALUE(RIGHT($B204,2)),"")</f>
        <v>53</v>
      </c>
      <c r="H204" s="5">
        <v>1</v>
      </c>
      <c r="I204" s="7" t="s">
        <v>11</v>
      </c>
      <c r="J204" s="7" t="s">
        <v>3</v>
      </c>
      <c r="K204" s="7" t="s">
        <v>51</v>
      </c>
      <c r="L204" s="5">
        <f>COUNTIF(K$2:K$526,K204)</f>
        <v>12</v>
      </c>
      <c r="M204" s="8">
        <v>19731207</v>
      </c>
      <c r="N204" s="19">
        <f ca="1">ROUND(((TODAY())-(DATEVALUE(REPLACE(REPLACE(M204,5,0,"-"),8,0,"-"))))/365,0)</f>
        <v>47</v>
      </c>
      <c r="O204" s="20"/>
      <c r="P204" s="20"/>
      <c r="Q204" s="20"/>
      <c r="R204" s="20"/>
      <c r="S204" s="20"/>
      <c r="T204" s="8">
        <v>19510419</v>
      </c>
      <c r="U204" s="20">
        <f ca="1">ROUND(((TODAY())-(DATEVALUE(REPLACE(REPLACE(T204,5,0,"-"),8,0,"-"))))/365,0)</f>
        <v>70</v>
      </c>
      <c r="V204" s="20">
        <f ca="1">COUNTIF(U$2:U$526,U204)</f>
        <v>15</v>
      </c>
      <c r="W204" s="8">
        <v>19510419</v>
      </c>
      <c r="X204" s="8" t="b">
        <f>T204=W204</f>
        <v>1</v>
      </c>
      <c r="Y204" s="5" t="s">
        <v>5</v>
      </c>
      <c r="Z204" s="20">
        <v>2</v>
      </c>
      <c r="AA204" s="5" t="s">
        <v>13</v>
      </c>
      <c r="AB204" s="5" t="s">
        <v>7</v>
      </c>
      <c r="AC204" s="5" t="s">
        <v>7</v>
      </c>
      <c r="AD204" s="7" t="s">
        <v>0</v>
      </c>
      <c r="AE204" s="7" t="s">
        <v>0</v>
      </c>
      <c r="AF204" s="8">
        <v>0</v>
      </c>
      <c r="AG204" s="8"/>
      <c r="AH204" s="7" t="s">
        <v>9</v>
      </c>
    </row>
    <row r="205" spans="1:34" ht="15.75" x14ac:dyDescent="0.3">
      <c r="A205" s="23" t="s">
        <v>483</v>
      </c>
      <c r="B205" s="27" t="str">
        <f>REPLACE(REPLACE(A205,3,0,"-"),6,0,"-")</f>
        <v>NH-05-90</v>
      </c>
      <c r="C205" s="25" t="str">
        <f>REPLACE(REPLACE(A205,1,1,""),2,4,"")</f>
        <v>H</v>
      </c>
      <c r="D205" s="6" t="str">
        <f>(REPLACE(A205,3,4,""))</f>
        <v>NH</v>
      </c>
      <c r="E205" s="5" t="str">
        <f>IFERROR(VALUE(LEFT($B205,2)),"")</f>
        <v/>
      </c>
      <c r="F205" s="5">
        <f>IFERROR(VALUE(MID($B205,4,2)),"")</f>
        <v>5</v>
      </c>
      <c r="G205" s="5">
        <f>IFERROR(VALUE(RIGHT($B205,2)),"")</f>
        <v>90</v>
      </c>
      <c r="H205" s="5">
        <v>1</v>
      </c>
      <c r="I205" s="7" t="s">
        <v>11</v>
      </c>
      <c r="J205" s="7" t="s">
        <v>3</v>
      </c>
      <c r="K205" s="7" t="s">
        <v>0</v>
      </c>
      <c r="L205" s="5">
        <f>COUNTIF(K$2:K$526,K205)</f>
        <v>37</v>
      </c>
      <c r="M205" s="8">
        <v>20160129</v>
      </c>
      <c r="N205" s="19">
        <f ca="1">ROUND(((TODAY())-(DATEVALUE(REPLACE(REPLACE(M205,5,0,"-"),8,0,"-"))))/365,0)</f>
        <v>5</v>
      </c>
      <c r="O205" s="20"/>
      <c r="P205" s="20">
        <v>1</v>
      </c>
      <c r="Q205" s="20">
        <v>249</v>
      </c>
      <c r="R205" s="20"/>
      <c r="S205" s="20"/>
      <c r="T205" s="8">
        <v>19510526</v>
      </c>
      <c r="U205" s="20">
        <f ca="1">ROUND(((TODAY())-(DATEVALUE(REPLACE(REPLACE(T205,5,0,"-"),8,0,"-"))))/365,0)</f>
        <v>69</v>
      </c>
      <c r="V205" s="20">
        <f ca="1">COUNTIF(U$2:U$526,U205)</f>
        <v>12</v>
      </c>
      <c r="W205" s="8">
        <v>19510526</v>
      </c>
      <c r="X205" s="8" t="b">
        <f>T205=W205</f>
        <v>1</v>
      </c>
      <c r="Y205" s="5" t="s">
        <v>5</v>
      </c>
      <c r="Z205" s="20">
        <v>2</v>
      </c>
      <c r="AA205" s="5" t="s">
        <v>13</v>
      </c>
      <c r="AB205" s="5" t="s">
        <v>7</v>
      </c>
      <c r="AC205" s="5" t="s">
        <v>7</v>
      </c>
      <c r="AD205" s="7" t="s">
        <v>0</v>
      </c>
      <c r="AE205" s="7" t="s">
        <v>0</v>
      </c>
      <c r="AF205" s="8">
        <v>0</v>
      </c>
      <c r="AG205" s="8"/>
      <c r="AH205" s="7" t="s">
        <v>9</v>
      </c>
    </row>
    <row r="206" spans="1:34" ht="15.75" x14ac:dyDescent="0.3">
      <c r="A206" s="23" t="s">
        <v>32</v>
      </c>
      <c r="B206" s="27" t="str">
        <f>REPLACE(REPLACE(A206,3,0,"-"),6,0,"-")</f>
        <v>SR-14-91</v>
      </c>
      <c r="C206" s="25" t="str">
        <f>REPLACE(REPLACE(A206,1,1,""),2,4,"")</f>
        <v>R</v>
      </c>
      <c r="D206" s="6" t="str">
        <f>(REPLACE(A206,3,4,""))</f>
        <v>SR</v>
      </c>
      <c r="E206" s="5" t="str">
        <f>IFERROR(VALUE(LEFT($B206,2)),"")</f>
        <v/>
      </c>
      <c r="F206" s="5">
        <f>IFERROR(VALUE(MID($B206,4,2)),"")</f>
        <v>14</v>
      </c>
      <c r="G206" s="5">
        <f>IFERROR(VALUE(RIGHT($B206,2)),"")</f>
        <v>91</v>
      </c>
      <c r="H206" s="5">
        <v>1</v>
      </c>
      <c r="I206" s="7" t="s">
        <v>11</v>
      </c>
      <c r="J206" s="7" t="s">
        <v>3</v>
      </c>
      <c r="K206" s="7" t="s">
        <v>31</v>
      </c>
      <c r="L206" s="5">
        <f>COUNTIF(K$2:K$526,K206)</f>
        <v>15</v>
      </c>
      <c r="M206" s="8">
        <v>20191101</v>
      </c>
      <c r="N206" s="19">
        <f ca="1">ROUND(((TODAY())-(DATEVALUE(REPLACE(REPLACE(M206,5,0,"-"),8,0,"-"))))/365,0)</f>
        <v>1</v>
      </c>
      <c r="O206" s="20">
        <v>1</v>
      </c>
      <c r="P206" s="20">
        <v>1</v>
      </c>
      <c r="Q206" s="20">
        <v>500</v>
      </c>
      <c r="R206" s="20">
        <v>180</v>
      </c>
      <c r="S206" s="20">
        <v>187</v>
      </c>
      <c r="T206" s="8">
        <v>19510630</v>
      </c>
      <c r="U206" s="20">
        <f ca="1">ROUND(((TODAY())-(DATEVALUE(REPLACE(REPLACE(T206,5,0,"-"),8,0,"-"))))/365,0)</f>
        <v>69</v>
      </c>
      <c r="V206" s="20">
        <f ca="1">COUNTIF(U$2:U$526,U206)</f>
        <v>12</v>
      </c>
      <c r="W206" s="8">
        <v>19560623</v>
      </c>
      <c r="X206" s="8" t="b">
        <f>T206=W206</f>
        <v>0</v>
      </c>
      <c r="Y206" s="5" t="s">
        <v>9</v>
      </c>
      <c r="Z206" s="20"/>
      <c r="AA206" s="5" t="s">
        <v>13</v>
      </c>
      <c r="AB206" s="5" t="s">
        <v>7</v>
      </c>
      <c r="AC206" s="5" t="s">
        <v>7</v>
      </c>
      <c r="AD206" s="7" t="s">
        <v>0</v>
      </c>
      <c r="AE206" s="7" t="s">
        <v>0</v>
      </c>
      <c r="AF206" s="8">
        <v>0.12</v>
      </c>
      <c r="AG206" s="8">
        <v>144</v>
      </c>
      <c r="AH206" s="7" t="s">
        <v>5</v>
      </c>
    </row>
    <row r="207" spans="1:34" ht="15.75" x14ac:dyDescent="0.3">
      <c r="A207" s="23" t="s">
        <v>304</v>
      </c>
      <c r="B207" s="27" t="str">
        <f>REPLACE(REPLACE(A207,3,0,"-"),6,0,"-")</f>
        <v>ZM-66-87</v>
      </c>
      <c r="C207" s="25" t="str">
        <f>REPLACE(REPLACE(A207,1,1,""),2,4,"")</f>
        <v>M</v>
      </c>
      <c r="D207" s="6" t="str">
        <f>(REPLACE(A207,3,4,""))</f>
        <v>ZM</v>
      </c>
      <c r="E207" s="5" t="str">
        <f>IFERROR(VALUE(LEFT($B207,2)),"")</f>
        <v/>
      </c>
      <c r="F207" s="5">
        <f>IFERROR(VALUE(MID($B207,4,2)),"")</f>
        <v>66</v>
      </c>
      <c r="G207" s="5">
        <f>IFERROR(VALUE(RIGHT($B207,2)),"")</f>
        <v>87</v>
      </c>
      <c r="H207" s="5" t="s">
        <v>860</v>
      </c>
      <c r="I207" s="7" t="s">
        <v>11</v>
      </c>
      <c r="J207" s="7" t="s">
        <v>3</v>
      </c>
      <c r="K207" s="7" t="s">
        <v>23</v>
      </c>
      <c r="L207" s="5">
        <f>COUNTIF(K$2:K$526,K207)</f>
        <v>19</v>
      </c>
      <c r="M207" s="8">
        <v>20070420</v>
      </c>
      <c r="N207" s="19">
        <f ca="1">ROUND(((TODAY())-(DATEVALUE(REPLACE(REPLACE(M207,5,0,"-"),8,0,"-"))))/365,0)</f>
        <v>13</v>
      </c>
      <c r="O207" s="20"/>
      <c r="P207" s="20">
        <v>1</v>
      </c>
      <c r="Q207" s="20">
        <v>350</v>
      </c>
      <c r="R207" s="20"/>
      <c r="S207" s="20"/>
      <c r="T207" s="8">
        <v>19510630</v>
      </c>
      <c r="U207" s="20">
        <f ca="1">ROUND(((TODAY())-(DATEVALUE(REPLACE(REPLACE(T207,5,0,"-"),8,0,"-"))))/365,0)</f>
        <v>69</v>
      </c>
      <c r="V207" s="20">
        <f ca="1">COUNTIF(U$2:U$526,U207)</f>
        <v>12</v>
      </c>
      <c r="W207" s="8">
        <v>19791222</v>
      </c>
      <c r="X207" s="8" t="b">
        <f>T207=W207</f>
        <v>0</v>
      </c>
      <c r="Y207" s="5" t="s">
        <v>9</v>
      </c>
      <c r="Z207" s="20">
        <v>2</v>
      </c>
      <c r="AA207" s="5" t="s">
        <v>13</v>
      </c>
      <c r="AB207" s="5" t="s">
        <v>7</v>
      </c>
      <c r="AC207" s="5" t="s">
        <v>7</v>
      </c>
      <c r="AD207" s="7" t="s">
        <v>21</v>
      </c>
      <c r="AE207" s="7" t="s">
        <v>0</v>
      </c>
      <c r="AF207" s="8">
        <v>0</v>
      </c>
      <c r="AG207" s="8"/>
      <c r="AH207" s="7" t="s">
        <v>9</v>
      </c>
    </row>
    <row r="208" spans="1:34" ht="15.75" x14ac:dyDescent="0.3">
      <c r="A208" s="23" t="s">
        <v>683</v>
      </c>
      <c r="B208" s="27" t="str">
        <f>REPLACE(REPLACE(A208,3,0,"-"),6,0,"-")</f>
        <v>MB-18-BK</v>
      </c>
      <c r="C208" s="25" t="str">
        <f>REPLACE(REPLACE(A208,1,1,""),2,4,"")</f>
        <v>B</v>
      </c>
      <c r="D208" s="6" t="str">
        <f>(REPLACE(A208,3,4,""))</f>
        <v>MB</v>
      </c>
      <c r="E208" s="5" t="str">
        <f>IFERROR(VALUE(LEFT($B208,2)),"")</f>
        <v/>
      </c>
      <c r="F208" s="5">
        <f>IFERROR(VALUE(MID($B208,4,2)),"")</f>
        <v>18</v>
      </c>
      <c r="G208" s="5" t="str">
        <f>IFERROR(VALUE(RIGHT($B208,2)),"")</f>
        <v/>
      </c>
      <c r="H208" s="5" t="s">
        <v>860</v>
      </c>
      <c r="I208" s="7" t="s">
        <v>11</v>
      </c>
      <c r="J208" s="7" t="s">
        <v>3</v>
      </c>
      <c r="K208" s="7" t="s">
        <v>20</v>
      </c>
      <c r="L208" s="5">
        <f>COUNTIF(K$2:K$526,K208)</f>
        <v>3</v>
      </c>
      <c r="M208" s="8">
        <v>20171222</v>
      </c>
      <c r="N208" s="19">
        <f ca="1">ROUND(((TODAY())-(DATEVALUE(REPLACE(REPLACE(M208,5,0,"-"),8,0,"-"))))/365,0)</f>
        <v>3</v>
      </c>
      <c r="O208" s="20"/>
      <c r="P208" s="20">
        <v>2</v>
      </c>
      <c r="Q208" s="20">
        <v>500</v>
      </c>
      <c r="R208" s="20"/>
      <c r="S208" s="20"/>
      <c r="T208" s="8">
        <v>19510630</v>
      </c>
      <c r="U208" s="20">
        <f ca="1">ROUND(((TODAY())-(DATEVALUE(REPLACE(REPLACE(T208,5,0,"-"),8,0,"-"))))/365,0)</f>
        <v>69</v>
      </c>
      <c r="V208" s="20">
        <f ca="1">COUNTIF(U$2:U$526,U208)</f>
        <v>12</v>
      </c>
      <c r="W208" s="8">
        <v>19791212</v>
      </c>
      <c r="X208" s="8" t="b">
        <f>T208=W208</f>
        <v>0</v>
      </c>
      <c r="Y208" s="5" t="s">
        <v>5</v>
      </c>
      <c r="Z208" s="20">
        <v>2</v>
      </c>
      <c r="AA208" s="5" t="s">
        <v>13</v>
      </c>
      <c r="AB208" s="5" t="s">
        <v>7</v>
      </c>
      <c r="AC208" s="5" t="s">
        <v>7</v>
      </c>
      <c r="AD208" s="7" t="s">
        <v>286</v>
      </c>
      <c r="AE208" s="7" t="s">
        <v>0</v>
      </c>
      <c r="AF208" s="8">
        <v>0</v>
      </c>
      <c r="AG208" s="8"/>
      <c r="AH208" s="7" t="s">
        <v>9</v>
      </c>
    </row>
    <row r="209" spans="1:34" ht="15.75" x14ac:dyDescent="0.3">
      <c r="A209" s="23" t="s">
        <v>780</v>
      </c>
      <c r="B209" s="27" t="str">
        <f>REPLACE(REPLACE(A209,3,0,"-"),6,0,"-")</f>
        <v>RL-30-89</v>
      </c>
      <c r="C209" s="25" t="str">
        <f>REPLACE(REPLACE(A209,1,1,""),2,4,"")</f>
        <v>L</v>
      </c>
      <c r="D209" s="6" t="str">
        <f>(REPLACE(A209,3,4,""))</f>
        <v>RL</v>
      </c>
      <c r="E209" s="5" t="str">
        <f>IFERROR(VALUE(LEFT($B209,2)),"")</f>
        <v/>
      </c>
      <c r="F209" s="5">
        <f>IFERROR(VALUE(MID($B209,4,2)),"")</f>
        <v>30</v>
      </c>
      <c r="G209" s="5">
        <f>IFERROR(VALUE(RIGHT($B209,2)),"")</f>
        <v>89</v>
      </c>
      <c r="H209" s="5">
        <v>1</v>
      </c>
      <c r="I209" s="7" t="s">
        <v>11</v>
      </c>
      <c r="J209" s="7" t="s">
        <v>3</v>
      </c>
      <c r="K209" s="7" t="s">
        <v>38</v>
      </c>
      <c r="L209" s="5">
        <f>COUNTIF(K$2:K$526,K209)</f>
        <v>29</v>
      </c>
      <c r="M209" s="8">
        <v>20050919</v>
      </c>
      <c r="N209" s="19">
        <f ca="1">ROUND(((TODAY())-(DATEVALUE(REPLACE(REPLACE(M209,5,0,"-"),8,0,"-"))))/365,0)</f>
        <v>15</v>
      </c>
      <c r="O209" s="20"/>
      <c r="P209" s="20">
        <v>1</v>
      </c>
      <c r="Q209" s="20">
        <v>500</v>
      </c>
      <c r="R209" s="20"/>
      <c r="S209" s="20"/>
      <c r="T209" s="8">
        <v>19510630</v>
      </c>
      <c r="U209" s="20">
        <f ca="1">ROUND(((TODAY())-(DATEVALUE(REPLACE(REPLACE(T209,5,0,"-"),8,0,"-"))))/365,0)</f>
        <v>69</v>
      </c>
      <c r="V209" s="20">
        <f ca="1">COUNTIF(U$2:U$526,U209)</f>
        <v>12</v>
      </c>
      <c r="W209" s="8">
        <v>19550511</v>
      </c>
      <c r="X209" s="8" t="b">
        <f>T209=W209</f>
        <v>0</v>
      </c>
      <c r="Y209" s="5" t="s">
        <v>5</v>
      </c>
      <c r="Z209" s="20">
        <v>2</v>
      </c>
      <c r="AA209" s="5" t="s">
        <v>13</v>
      </c>
      <c r="AB209" s="5" t="s">
        <v>7</v>
      </c>
      <c r="AC209" s="5" t="s">
        <v>7</v>
      </c>
      <c r="AD209" s="7" t="s">
        <v>29</v>
      </c>
      <c r="AE209" s="7" t="s">
        <v>0</v>
      </c>
      <c r="AF209" s="8">
        <v>0</v>
      </c>
      <c r="AG209" s="8"/>
      <c r="AH209" s="7" t="s">
        <v>9</v>
      </c>
    </row>
    <row r="210" spans="1:34" ht="15.75" x14ac:dyDescent="0.3">
      <c r="A210" s="23" t="s">
        <v>547</v>
      </c>
      <c r="B210" s="27" t="str">
        <f>REPLACE(REPLACE(A210,3,0,"-"),6,0,"-")</f>
        <v>ZF-47-43</v>
      </c>
      <c r="C210" s="25" t="str">
        <f>REPLACE(REPLACE(A210,1,1,""),2,4,"")</f>
        <v>F</v>
      </c>
      <c r="D210" s="6" t="str">
        <f>(REPLACE(A210,3,4,""))</f>
        <v>ZF</v>
      </c>
      <c r="E210" s="5" t="str">
        <f>IFERROR(VALUE(LEFT($B210,2)),"")</f>
        <v/>
      </c>
      <c r="F210" s="5">
        <f>IFERROR(VALUE(MID($B210,4,2)),"")</f>
        <v>47</v>
      </c>
      <c r="G210" s="5">
        <f>IFERROR(VALUE(RIGHT($B210,2)),"")</f>
        <v>43</v>
      </c>
      <c r="H210" s="5" t="s">
        <v>860</v>
      </c>
      <c r="I210" s="7" t="s">
        <v>11</v>
      </c>
      <c r="J210" s="7" t="s">
        <v>3</v>
      </c>
      <c r="K210" s="7" t="s">
        <v>93</v>
      </c>
      <c r="L210" s="5">
        <f>COUNTIF(K$2:K$526,K210)</f>
        <v>12</v>
      </c>
      <c r="M210" s="8">
        <v>20081205</v>
      </c>
      <c r="N210" s="19">
        <f ca="1">ROUND(((TODAY())-(DATEVALUE(REPLACE(REPLACE(M210,5,0,"-"),8,0,"-"))))/365,0)</f>
        <v>12</v>
      </c>
      <c r="O210" s="20">
        <v>1</v>
      </c>
      <c r="P210" s="20">
        <v>4</v>
      </c>
      <c r="Q210" s="20">
        <v>1000</v>
      </c>
      <c r="R210" s="20">
        <v>200</v>
      </c>
      <c r="S210" s="20">
        <v>207</v>
      </c>
      <c r="T210" s="8">
        <v>19510713</v>
      </c>
      <c r="U210" s="20">
        <f ca="1">ROUND(((TODAY())-(DATEVALUE(REPLACE(REPLACE(T210,5,0,"-"),8,0,"-"))))/365,0)</f>
        <v>69</v>
      </c>
      <c r="V210" s="20">
        <f ca="1">COUNTIF(U$2:U$526,U210)</f>
        <v>12</v>
      </c>
      <c r="W210" s="8">
        <v>20081205</v>
      </c>
      <c r="X210" s="8" t="b">
        <f>T210=W210</f>
        <v>0</v>
      </c>
      <c r="Y210" s="5" t="s">
        <v>5</v>
      </c>
      <c r="Z210" s="20">
        <v>2</v>
      </c>
      <c r="AA210" s="5" t="s">
        <v>13</v>
      </c>
      <c r="AB210" s="5" t="s">
        <v>7</v>
      </c>
      <c r="AC210" s="5" t="s">
        <v>7</v>
      </c>
      <c r="AD210" s="7" t="s">
        <v>77</v>
      </c>
      <c r="AE210" s="7" t="s">
        <v>0</v>
      </c>
      <c r="AF210" s="8">
        <v>0.09</v>
      </c>
      <c r="AG210" s="8">
        <v>144</v>
      </c>
      <c r="AH210" s="7" t="s">
        <v>9</v>
      </c>
    </row>
    <row r="211" spans="1:34" ht="15.75" x14ac:dyDescent="0.3">
      <c r="A211" s="23" t="s">
        <v>443</v>
      </c>
      <c r="B211" s="27" t="str">
        <f>REPLACE(REPLACE(A211,3,0,"-"),6,0,"-")</f>
        <v>NH-92-50</v>
      </c>
      <c r="C211" s="25" t="str">
        <f>REPLACE(REPLACE(A211,1,1,""),2,4,"")</f>
        <v>H</v>
      </c>
      <c r="D211" s="6" t="str">
        <f>(REPLACE(A211,3,4,""))</f>
        <v>NH</v>
      </c>
      <c r="E211" s="5" t="str">
        <f>IFERROR(VALUE(LEFT($B211,2)),"")</f>
        <v/>
      </c>
      <c r="F211" s="5">
        <f>IFERROR(VALUE(MID($B211,4,2)),"")</f>
        <v>92</v>
      </c>
      <c r="G211" s="5">
        <f>IFERROR(VALUE(RIGHT($B211,2)),"")</f>
        <v>50</v>
      </c>
      <c r="H211" s="5">
        <v>1</v>
      </c>
      <c r="I211" s="7" t="s">
        <v>11</v>
      </c>
      <c r="J211" s="7" t="s">
        <v>3</v>
      </c>
      <c r="K211" s="7" t="s">
        <v>444</v>
      </c>
      <c r="L211" s="5">
        <f>COUNTIF(K$2:K$526,K211)</f>
        <v>1</v>
      </c>
      <c r="M211" s="8">
        <v>20140721</v>
      </c>
      <c r="N211" s="19">
        <f ca="1">ROUND(((TODAY())-(DATEVALUE(REPLACE(REPLACE(M211,5,0,"-"),8,0,"-"))))/365,0)</f>
        <v>6</v>
      </c>
      <c r="O211" s="20"/>
      <c r="P211" s="20">
        <v>2</v>
      </c>
      <c r="Q211" s="20">
        <v>500</v>
      </c>
      <c r="R211" s="20"/>
      <c r="S211" s="20"/>
      <c r="T211" s="8">
        <v>19510825</v>
      </c>
      <c r="U211" s="20">
        <f ca="1">ROUND(((TODAY())-(DATEVALUE(REPLACE(REPLACE(T211,5,0,"-"),8,0,"-"))))/365,0)</f>
        <v>69</v>
      </c>
      <c r="V211" s="20">
        <f ca="1">COUNTIF(U$2:U$526,U211)</f>
        <v>12</v>
      </c>
      <c r="W211" s="8">
        <v>19510825</v>
      </c>
      <c r="X211" s="8" t="b">
        <f>T211=W211</f>
        <v>1</v>
      </c>
      <c r="Y211" s="5" t="s">
        <v>5</v>
      </c>
      <c r="Z211" s="20">
        <v>2</v>
      </c>
      <c r="AA211" s="5" t="s">
        <v>13</v>
      </c>
      <c r="AB211" s="5" t="s">
        <v>7</v>
      </c>
      <c r="AC211" s="5" t="s">
        <v>7</v>
      </c>
      <c r="AD211" s="7" t="s">
        <v>74</v>
      </c>
      <c r="AE211" s="7" t="s">
        <v>0</v>
      </c>
      <c r="AF211" s="8">
        <v>0</v>
      </c>
      <c r="AG211" s="8"/>
      <c r="AH211" s="7" t="s">
        <v>9</v>
      </c>
    </row>
    <row r="212" spans="1:34" ht="15.75" x14ac:dyDescent="0.3">
      <c r="A212" s="23" t="s">
        <v>44</v>
      </c>
      <c r="B212" s="27" t="str">
        <f>REPLACE(REPLACE(A212,3,0,"-"),6,0,"-")</f>
        <v>NL-25-89</v>
      </c>
      <c r="C212" s="25" t="str">
        <f>REPLACE(REPLACE(A212,1,1,""),2,4,"")</f>
        <v>L</v>
      </c>
      <c r="D212" s="6" t="str">
        <f>(REPLACE(A212,3,4,""))</f>
        <v>NL</v>
      </c>
      <c r="E212" s="5" t="str">
        <f>IFERROR(VALUE(LEFT($B212,2)),"")</f>
        <v/>
      </c>
      <c r="F212" s="5">
        <f>IFERROR(VALUE(MID($B212,4,2)),"")</f>
        <v>25</v>
      </c>
      <c r="G212" s="5">
        <f>IFERROR(VALUE(RIGHT($B212,2)),"")</f>
        <v>89</v>
      </c>
      <c r="H212" s="5">
        <v>1</v>
      </c>
      <c r="I212" s="7" t="s">
        <v>11</v>
      </c>
      <c r="J212" s="7" t="s">
        <v>3</v>
      </c>
      <c r="K212" s="7" t="s">
        <v>0</v>
      </c>
      <c r="L212" s="5">
        <f>COUNTIF(K$2:K$526,K212)</f>
        <v>37</v>
      </c>
      <c r="M212" s="8">
        <v>19790129</v>
      </c>
      <c r="N212" s="19">
        <f ca="1">ROUND(((TODAY())-(DATEVALUE(REPLACE(REPLACE(M212,5,0,"-"),8,0,"-"))))/365,0)</f>
        <v>42</v>
      </c>
      <c r="O212" s="20"/>
      <c r="P212" s="20">
        <v>1</v>
      </c>
      <c r="Q212" s="20">
        <v>350</v>
      </c>
      <c r="R212" s="20"/>
      <c r="S212" s="20"/>
      <c r="T212" s="8">
        <v>19511019</v>
      </c>
      <c r="U212" s="20">
        <f ca="1">ROUND(((TODAY())-(DATEVALUE(REPLACE(REPLACE(T212,5,0,"-"),8,0,"-"))))/365,0)</f>
        <v>69</v>
      </c>
      <c r="V212" s="20">
        <f ca="1">COUNTIF(U$2:U$526,U212)</f>
        <v>12</v>
      </c>
      <c r="W212" s="8">
        <v>19511019</v>
      </c>
      <c r="X212" s="8" t="b">
        <f>T212=W212</f>
        <v>1</v>
      </c>
      <c r="Y212" s="5" t="s">
        <v>5</v>
      </c>
      <c r="Z212" s="20">
        <v>2</v>
      </c>
      <c r="AA212" s="5" t="s">
        <v>13</v>
      </c>
      <c r="AB212" s="5" t="s">
        <v>7</v>
      </c>
      <c r="AC212" s="5" t="s">
        <v>7</v>
      </c>
      <c r="AD212" s="7" t="s">
        <v>0</v>
      </c>
      <c r="AE212" s="7" t="s">
        <v>0</v>
      </c>
      <c r="AF212" s="8">
        <v>0</v>
      </c>
      <c r="AG212" s="8"/>
      <c r="AH212" s="7" t="s">
        <v>9</v>
      </c>
    </row>
    <row r="213" spans="1:34" ht="15.75" x14ac:dyDescent="0.3">
      <c r="A213" s="23" t="s">
        <v>589</v>
      </c>
      <c r="B213" s="27" t="str">
        <f>REPLACE(REPLACE(A213,3,0,"-"),6,0,"-")</f>
        <v>NL-43-31</v>
      </c>
      <c r="C213" s="25" t="str">
        <f>REPLACE(REPLACE(A213,1,1,""),2,4,"")</f>
        <v>L</v>
      </c>
      <c r="D213" s="6" t="str">
        <f>(REPLACE(A213,3,4,""))</f>
        <v>NL</v>
      </c>
      <c r="E213" s="5" t="str">
        <f>IFERROR(VALUE(LEFT($B213,2)),"")</f>
        <v/>
      </c>
      <c r="F213" s="5">
        <f>IFERROR(VALUE(MID($B213,4,2)),"")</f>
        <v>43</v>
      </c>
      <c r="G213" s="5">
        <f>IFERROR(VALUE(RIGHT($B213,2)),"")</f>
        <v>31</v>
      </c>
      <c r="H213" s="5">
        <v>1</v>
      </c>
      <c r="I213" s="7" t="s">
        <v>11</v>
      </c>
      <c r="J213" s="7" t="s">
        <v>3</v>
      </c>
      <c r="K213" s="7" t="s">
        <v>0</v>
      </c>
      <c r="L213" s="5">
        <f>COUNTIF(K$2:K$526,K213)</f>
        <v>37</v>
      </c>
      <c r="M213" s="8">
        <v>19860320</v>
      </c>
      <c r="N213" s="19">
        <f ca="1">ROUND(((TODAY())-(DATEVALUE(REPLACE(REPLACE(M213,5,0,"-"),8,0,"-"))))/365,0)</f>
        <v>35</v>
      </c>
      <c r="O213" s="20"/>
      <c r="P213" s="20">
        <v>1</v>
      </c>
      <c r="Q213" s="20">
        <v>350</v>
      </c>
      <c r="R213" s="20"/>
      <c r="S213" s="20"/>
      <c r="T213" s="8">
        <v>19511128</v>
      </c>
      <c r="U213" s="20">
        <f ca="1">ROUND(((TODAY())-(DATEVALUE(REPLACE(REPLACE(T213,5,0,"-"),8,0,"-"))))/365,0)</f>
        <v>69</v>
      </c>
      <c r="V213" s="20">
        <f ca="1">COUNTIF(U$2:U$526,U213)</f>
        <v>12</v>
      </c>
      <c r="W213" s="8">
        <v>19511128</v>
      </c>
      <c r="X213" s="8" t="b">
        <f>T213=W213</f>
        <v>1</v>
      </c>
      <c r="Y213" s="5" t="s">
        <v>9</v>
      </c>
      <c r="Z213" s="20">
        <v>2</v>
      </c>
      <c r="AA213" s="5" t="s">
        <v>13</v>
      </c>
      <c r="AB213" s="5" t="s">
        <v>7</v>
      </c>
      <c r="AC213" s="5" t="s">
        <v>7</v>
      </c>
      <c r="AD213" s="7" t="s">
        <v>29</v>
      </c>
      <c r="AE213" s="7" t="s">
        <v>0</v>
      </c>
      <c r="AF213" s="8">
        <v>0</v>
      </c>
      <c r="AG213" s="8"/>
      <c r="AH213" s="7" t="s">
        <v>9</v>
      </c>
    </row>
    <row r="214" spans="1:34" ht="15.75" x14ac:dyDescent="0.3">
      <c r="A214" s="23" t="s">
        <v>690</v>
      </c>
      <c r="B214" s="27" t="str">
        <f>REPLACE(REPLACE(A214,3,0,"-"),6,0,"-")</f>
        <v>ZF-59-85</v>
      </c>
      <c r="C214" s="25" t="str">
        <f>REPLACE(REPLACE(A214,1,1,""),2,4,"")</f>
        <v>F</v>
      </c>
      <c r="D214" s="6" t="str">
        <f>(REPLACE(A214,3,4,""))</f>
        <v>ZF</v>
      </c>
      <c r="E214" s="5" t="str">
        <f>IFERROR(VALUE(LEFT($B214,2)),"")</f>
        <v/>
      </c>
      <c r="F214" s="5">
        <f>IFERROR(VALUE(MID($B214,4,2)),"")</f>
        <v>59</v>
      </c>
      <c r="G214" s="5">
        <f>IFERROR(VALUE(RIGHT($B214,2)),"")</f>
        <v>85</v>
      </c>
      <c r="H214" s="5" t="s">
        <v>860</v>
      </c>
      <c r="I214" s="7" t="s">
        <v>11</v>
      </c>
      <c r="J214" s="7" t="s">
        <v>3</v>
      </c>
      <c r="K214" s="7" t="s">
        <v>691</v>
      </c>
      <c r="L214" s="5">
        <f>COUNTIF(K$2:K$526,K214)</f>
        <v>1</v>
      </c>
      <c r="M214" s="8">
        <v>20170303</v>
      </c>
      <c r="N214" s="19">
        <f ca="1">ROUND(((TODAY())-(DATEVALUE(REPLACE(REPLACE(M214,5,0,"-"),8,0,"-"))))/365,0)</f>
        <v>4</v>
      </c>
      <c r="O214" s="20">
        <v>2</v>
      </c>
      <c r="P214" s="20">
        <v>4</v>
      </c>
      <c r="Q214" s="20">
        <v>1000</v>
      </c>
      <c r="R214" s="20">
        <v>182</v>
      </c>
      <c r="S214" s="20">
        <v>196</v>
      </c>
      <c r="T214" s="8">
        <v>19511231</v>
      </c>
      <c r="U214" s="20">
        <f ca="1">ROUND(((TODAY())-(DATEVALUE(REPLACE(REPLACE(T214,5,0,"-"),8,0,"-"))))/365,0)</f>
        <v>69</v>
      </c>
      <c r="V214" s="20">
        <f ca="1">COUNTIF(U$2:U$526,U214)</f>
        <v>12</v>
      </c>
      <c r="W214" s="8">
        <v>20101105</v>
      </c>
      <c r="X214" s="8" t="b">
        <f>T214=W214</f>
        <v>0</v>
      </c>
      <c r="Y214" s="5" t="s">
        <v>9</v>
      </c>
      <c r="Z214" s="20">
        <v>2</v>
      </c>
      <c r="AA214" s="5" t="s">
        <v>13</v>
      </c>
      <c r="AB214" s="5" t="s">
        <v>7</v>
      </c>
      <c r="AC214" s="5" t="s">
        <v>7</v>
      </c>
      <c r="AD214" s="7" t="s">
        <v>77</v>
      </c>
      <c r="AE214" s="7" t="s">
        <v>0</v>
      </c>
      <c r="AF214" s="8">
        <v>0.13</v>
      </c>
      <c r="AG214" s="8">
        <v>142</v>
      </c>
      <c r="AH214" s="7" t="s">
        <v>9</v>
      </c>
    </row>
    <row r="215" spans="1:34" ht="15.75" x14ac:dyDescent="0.3">
      <c r="A215" s="23" t="s">
        <v>796</v>
      </c>
      <c r="B215" s="27" t="str">
        <f>REPLACE(REPLACE(A215,3,0,"-"),6,0,"-")</f>
        <v>MD-55-TG</v>
      </c>
      <c r="C215" s="25" t="str">
        <f>REPLACE(REPLACE(A215,1,1,""),2,4,"")</f>
        <v>D</v>
      </c>
      <c r="D215" s="6" t="str">
        <f>(REPLACE(A215,3,4,""))</f>
        <v>MD</v>
      </c>
      <c r="E215" s="5" t="str">
        <f>IFERROR(VALUE(LEFT($B215,2)),"")</f>
        <v/>
      </c>
      <c r="F215" s="5">
        <f>IFERROR(VALUE(MID($B215,4,2)),"")</f>
        <v>55</v>
      </c>
      <c r="G215" s="5" t="str">
        <f>IFERROR(VALUE(RIGHT($B215,2)),"")</f>
        <v/>
      </c>
      <c r="H215" s="5" t="s">
        <v>860</v>
      </c>
      <c r="I215" s="7" t="s">
        <v>11</v>
      </c>
      <c r="J215" s="7" t="s">
        <v>3</v>
      </c>
      <c r="K215" s="7" t="s">
        <v>184</v>
      </c>
      <c r="L215" s="5">
        <f>COUNTIF(K$2:K$526,K215)</f>
        <v>5</v>
      </c>
      <c r="M215" s="8">
        <v>19841026</v>
      </c>
      <c r="N215" s="19">
        <f ca="1">ROUND(((TODAY())-(DATEVALUE(REPLACE(REPLACE(M215,5,0,"-"),8,0,"-"))))/365,0)</f>
        <v>36</v>
      </c>
      <c r="O215" s="20"/>
      <c r="P215" s="20">
        <v>1</v>
      </c>
      <c r="Q215" s="20">
        <v>350</v>
      </c>
      <c r="R215" s="20"/>
      <c r="S215" s="20"/>
      <c r="T215" s="8">
        <v>19520314</v>
      </c>
      <c r="U215" s="20">
        <f ca="1">ROUND(((TODAY())-(DATEVALUE(REPLACE(REPLACE(T215,5,0,"-"),8,0,"-"))))/365,0)</f>
        <v>69</v>
      </c>
      <c r="V215" s="20">
        <f ca="1">COUNTIF(U$2:U$526,U215)</f>
        <v>12</v>
      </c>
      <c r="W215" s="8">
        <v>19520314</v>
      </c>
      <c r="X215" s="8" t="b">
        <f>T215=W215</f>
        <v>1</v>
      </c>
      <c r="Y215" s="5" t="s">
        <v>9</v>
      </c>
      <c r="Z215" s="20">
        <v>2</v>
      </c>
      <c r="AA215" s="5" t="s">
        <v>13</v>
      </c>
      <c r="AB215" s="5" t="s">
        <v>7</v>
      </c>
      <c r="AC215" s="5" t="s">
        <v>7</v>
      </c>
      <c r="AD215" s="7" t="s">
        <v>41</v>
      </c>
      <c r="AE215" s="7" t="s">
        <v>0</v>
      </c>
      <c r="AF215" s="8">
        <v>0</v>
      </c>
      <c r="AG215" s="8"/>
      <c r="AH215" s="7" t="s">
        <v>9</v>
      </c>
    </row>
    <row r="216" spans="1:34" ht="15.75" x14ac:dyDescent="0.3">
      <c r="A216" s="23" t="s">
        <v>140</v>
      </c>
      <c r="B216" s="27" t="str">
        <f>REPLACE(REPLACE(A216,3,0,"-"),6,0,"-")</f>
        <v>NM-12-68</v>
      </c>
      <c r="C216" s="25" t="str">
        <f>REPLACE(REPLACE(A216,1,1,""),2,4,"")</f>
        <v>M</v>
      </c>
      <c r="D216" s="6" t="str">
        <f>(REPLACE(A216,3,4,""))</f>
        <v>NM</v>
      </c>
      <c r="E216" s="5" t="str">
        <f>IFERROR(VALUE(LEFT($B216,2)),"")</f>
        <v/>
      </c>
      <c r="F216" s="5">
        <f>IFERROR(VALUE(MID($B216,4,2)),"")</f>
        <v>12</v>
      </c>
      <c r="G216" s="5">
        <f>IFERROR(VALUE(RIGHT($B216,2)),"")</f>
        <v>68</v>
      </c>
      <c r="H216" s="5" t="s">
        <v>860</v>
      </c>
      <c r="I216" s="7" t="s">
        <v>11</v>
      </c>
      <c r="J216" s="7" t="s">
        <v>3</v>
      </c>
      <c r="K216" s="7" t="s">
        <v>141</v>
      </c>
      <c r="L216" s="5">
        <f>COUNTIF(K$2:K$526,K216)</f>
        <v>2</v>
      </c>
      <c r="M216" s="8">
        <v>20200115</v>
      </c>
      <c r="N216" s="19">
        <f ca="1">ROUND(((TODAY())-(DATEVALUE(REPLACE(REPLACE(M216,5,0,"-"),8,0,"-"))))/365,0)</f>
        <v>1</v>
      </c>
      <c r="O216" s="20">
        <v>1</v>
      </c>
      <c r="P216" s="20">
        <v>1</v>
      </c>
      <c r="Q216" s="20">
        <v>600</v>
      </c>
      <c r="R216" s="20">
        <v>163</v>
      </c>
      <c r="S216" s="20">
        <v>170</v>
      </c>
      <c r="T216" s="8">
        <v>19520407</v>
      </c>
      <c r="U216" s="20">
        <f ca="1">ROUND(((TODAY())-(DATEVALUE(REPLACE(REPLACE(T216,5,0,"-"),8,0,"-"))))/365,0)</f>
        <v>69</v>
      </c>
      <c r="V216" s="20">
        <f ca="1">COUNTIF(U$2:U$526,U216)</f>
        <v>12</v>
      </c>
      <c r="W216" s="8">
        <v>20200115</v>
      </c>
      <c r="X216" s="8" t="b">
        <f>T216=W216</f>
        <v>0</v>
      </c>
      <c r="Y216" s="5" t="s">
        <v>5</v>
      </c>
      <c r="Z216" s="20">
        <v>2</v>
      </c>
      <c r="AA216" s="5" t="s">
        <v>13</v>
      </c>
      <c r="AB216" s="5" t="s">
        <v>7</v>
      </c>
      <c r="AC216" s="5" t="s">
        <v>7</v>
      </c>
      <c r="AD216" s="7" t="s">
        <v>74</v>
      </c>
      <c r="AE216" s="7" t="s">
        <v>0</v>
      </c>
      <c r="AF216" s="8">
        <v>0.08</v>
      </c>
      <c r="AG216" s="8">
        <v>142</v>
      </c>
      <c r="AH216" s="7" t="s">
        <v>9</v>
      </c>
    </row>
    <row r="217" spans="1:34" ht="15.75" x14ac:dyDescent="0.3">
      <c r="A217" s="23" t="s">
        <v>169</v>
      </c>
      <c r="B217" s="27" t="str">
        <f>REPLACE(REPLACE(A217,3,0,"-"),6,0,"-")</f>
        <v>ZM-47-11</v>
      </c>
      <c r="C217" s="25" t="str">
        <f>REPLACE(REPLACE(A217,1,1,""),2,4,"")</f>
        <v>M</v>
      </c>
      <c r="D217" s="6" t="str">
        <f>(REPLACE(A217,3,4,""))</f>
        <v>ZM</v>
      </c>
      <c r="E217" s="5" t="str">
        <f>IFERROR(VALUE(LEFT($B217,2)),"")</f>
        <v/>
      </c>
      <c r="F217" s="5">
        <f>IFERROR(VALUE(MID($B217,4,2)),"")</f>
        <v>47</v>
      </c>
      <c r="G217" s="5">
        <f>IFERROR(VALUE(RIGHT($B217,2)),"")</f>
        <v>11</v>
      </c>
      <c r="H217" s="5" t="s">
        <v>860</v>
      </c>
      <c r="I217" s="7" t="s">
        <v>11</v>
      </c>
      <c r="J217" s="7" t="s">
        <v>3</v>
      </c>
      <c r="K217" s="7" t="s">
        <v>170</v>
      </c>
      <c r="L217" s="5">
        <f>COUNTIF(K$2:K$526,K217)</f>
        <v>7</v>
      </c>
      <c r="M217" s="8">
        <v>19940405</v>
      </c>
      <c r="N217" s="19">
        <f ca="1">ROUND(((TODAY())-(DATEVALUE(REPLACE(REPLACE(M217,5,0,"-"),8,0,"-"))))/365,0)</f>
        <v>27</v>
      </c>
      <c r="O217" s="20"/>
      <c r="P217" s="20">
        <v>1</v>
      </c>
      <c r="Q217" s="20">
        <v>350</v>
      </c>
      <c r="R217" s="20"/>
      <c r="S217" s="20"/>
      <c r="T217" s="8">
        <v>19520630</v>
      </c>
      <c r="U217" s="20">
        <f ca="1">ROUND(((TODAY())-(DATEVALUE(REPLACE(REPLACE(T217,5,0,"-"),8,0,"-"))))/365,0)</f>
        <v>68</v>
      </c>
      <c r="V217" s="20">
        <f ca="1">COUNTIF(U$2:U$526,U217)</f>
        <v>19</v>
      </c>
      <c r="W217" s="8">
        <v>19940405</v>
      </c>
      <c r="X217" s="8" t="b">
        <f>T217=W217</f>
        <v>0</v>
      </c>
      <c r="Y217" s="5" t="s">
        <v>5</v>
      </c>
      <c r="Z217" s="20">
        <v>2</v>
      </c>
      <c r="AA217" s="5" t="s">
        <v>13</v>
      </c>
      <c r="AB217" s="5" t="s">
        <v>7</v>
      </c>
      <c r="AC217" s="5" t="s">
        <v>7</v>
      </c>
      <c r="AD217" s="7" t="s">
        <v>29</v>
      </c>
      <c r="AE217" s="7" t="s">
        <v>0</v>
      </c>
      <c r="AF217" s="8">
        <v>0</v>
      </c>
      <c r="AG217" s="8"/>
      <c r="AH217" s="7" t="s">
        <v>9</v>
      </c>
    </row>
    <row r="218" spans="1:34" ht="15.75" x14ac:dyDescent="0.3">
      <c r="A218" s="23" t="s">
        <v>281</v>
      </c>
      <c r="B218" s="27" t="str">
        <f>REPLACE(REPLACE(A218,3,0,"-"),6,0,"-")</f>
        <v>PE-52-86</v>
      </c>
      <c r="C218" s="25" t="str">
        <f>REPLACE(REPLACE(A218,1,1,""),2,4,"")</f>
        <v>E</v>
      </c>
      <c r="D218" s="6" t="str">
        <f>(REPLACE(A218,3,4,""))</f>
        <v>PE</v>
      </c>
      <c r="E218" s="5" t="str">
        <f>IFERROR(VALUE(LEFT($B218,2)),"")</f>
        <v/>
      </c>
      <c r="F218" s="5">
        <f>IFERROR(VALUE(MID($B218,4,2)),"")</f>
        <v>52</v>
      </c>
      <c r="G218" s="5">
        <f>IFERROR(VALUE(RIGHT($B218,2)),"")</f>
        <v>86</v>
      </c>
      <c r="H218" s="5">
        <v>1</v>
      </c>
      <c r="I218" s="7" t="s">
        <v>11</v>
      </c>
      <c r="J218" s="7" t="s">
        <v>3</v>
      </c>
      <c r="K218" s="7" t="s">
        <v>38</v>
      </c>
      <c r="L218" s="5">
        <f>COUNTIF(K$2:K$526,K218)</f>
        <v>29</v>
      </c>
      <c r="M218" s="8">
        <v>19930719</v>
      </c>
      <c r="N218" s="19">
        <f ca="1">ROUND(((TODAY())-(DATEVALUE(REPLACE(REPLACE(M218,5,0,"-"),8,0,"-"))))/365,0)</f>
        <v>27</v>
      </c>
      <c r="O218" s="20"/>
      <c r="P218" s="20">
        <v>1</v>
      </c>
      <c r="Q218" s="20">
        <v>500</v>
      </c>
      <c r="R218" s="20"/>
      <c r="S218" s="20"/>
      <c r="T218" s="8">
        <v>19520630</v>
      </c>
      <c r="U218" s="20">
        <f ca="1">ROUND(((TODAY())-(DATEVALUE(REPLACE(REPLACE(T218,5,0,"-"),8,0,"-"))))/365,0)</f>
        <v>68</v>
      </c>
      <c r="V218" s="20">
        <f ca="1">COUNTIF(U$2:U$526,U218)</f>
        <v>19</v>
      </c>
      <c r="W218" s="8">
        <v>19530606</v>
      </c>
      <c r="X218" s="8" t="b">
        <f>T218=W218</f>
        <v>0</v>
      </c>
      <c r="Y218" s="5" t="s">
        <v>5</v>
      </c>
      <c r="Z218" s="20">
        <v>2</v>
      </c>
      <c r="AA218" s="5" t="s">
        <v>13</v>
      </c>
      <c r="AB218" s="5" t="s">
        <v>7</v>
      </c>
      <c r="AC218" s="5" t="s">
        <v>7</v>
      </c>
      <c r="AD218" s="7" t="s">
        <v>29</v>
      </c>
      <c r="AE218" s="7" t="s">
        <v>0</v>
      </c>
      <c r="AF218" s="8">
        <v>0</v>
      </c>
      <c r="AG218" s="8"/>
      <c r="AH218" s="7" t="s">
        <v>9</v>
      </c>
    </row>
    <row r="219" spans="1:34" ht="15.75" x14ac:dyDescent="0.3">
      <c r="A219" s="23" t="s">
        <v>579</v>
      </c>
      <c r="B219" s="27" t="str">
        <f>REPLACE(REPLACE(A219,3,0,"-"),6,0,"-")</f>
        <v>NZ-28-75</v>
      </c>
      <c r="C219" s="25" t="str">
        <f>REPLACE(REPLACE(A219,1,1,""),2,4,"")</f>
        <v>Z</v>
      </c>
      <c r="D219" s="6" t="str">
        <f>(REPLACE(A219,3,4,""))</f>
        <v>NZ</v>
      </c>
      <c r="E219" s="5" t="str">
        <f>IFERROR(VALUE(LEFT($B219,2)),"")</f>
        <v/>
      </c>
      <c r="F219" s="5">
        <f>IFERROR(VALUE(MID($B219,4,2)),"")</f>
        <v>28</v>
      </c>
      <c r="G219" s="5">
        <f>IFERROR(VALUE(RIGHT($B219,2)),"")</f>
        <v>75</v>
      </c>
      <c r="H219" s="43">
        <v>1</v>
      </c>
      <c r="I219" s="44" t="s">
        <v>11</v>
      </c>
      <c r="J219" s="44" t="s">
        <v>3</v>
      </c>
      <c r="K219" s="44" t="s">
        <v>43</v>
      </c>
      <c r="L219" s="43">
        <f>COUNTIF(K$2:K$526,K219)</f>
        <v>10</v>
      </c>
      <c r="M219" s="45">
        <v>20050624</v>
      </c>
      <c r="N219" s="46">
        <f ca="1">ROUND(((TODAY())-(DATEVALUE(REPLACE(REPLACE(M219,5,0,"-"),8,0,"-"))))/365,0)</f>
        <v>15</v>
      </c>
      <c r="O219" s="47"/>
      <c r="P219" s="47">
        <v>1</v>
      </c>
      <c r="Q219" s="47">
        <v>600</v>
      </c>
      <c r="R219" s="47"/>
      <c r="S219" s="47"/>
      <c r="T219" s="45">
        <v>19520630</v>
      </c>
      <c r="U219" s="47">
        <f ca="1">ROUND(((TODAY())-(DATEVALUE(REPLACE(REPLACE(T219,5,0,"-"),8,0,"-"))))/365,0)</f>
        <v>68</v>
      </c>
      <c r="V219" s="47">
        <f ca="1">COUNTIF(U$2:U$526,U219)</f>
        <v>19</v>
      </c>
      <c r="W219" s="45">
        <v>19530219</v>
      </c>
      <c r="X219" s="45" t="b">
        <f>T219=W219</f>
        <v>0</v>
      </c>
      <c r="Y219" s="43" t="s">
        <v>5</v>
      </c>
      <c r="Z219" s="47">
        <v>2</v>
      </c>
      <c r="AA219" s="43" t="s">
        <v>13</v>
      </c>
      <c r="AB219" s="43" t="s">
        <v>7</v>
      </c>
      <c r="AC219" s="43" t="s">
        <v>7</v>
      </c>
      <c r="AD219" s="44" t="s">
        <v>29</v>
      </c>
      <c r="AE219" s="44" t="s">
        <v>0</v>
      </c>
      <c r="AF219" s="45">
        <v>0</v>
      </c>
      <c r="AG219" s="45"/>
      <c r="AH219" s="44" t="s">
        <v>9</v>
      </c>
    </row>
    <row r="220" spans="1:34" ht="15.75" x14ac:dyDescent="0.3">
      <c r="A220" s="23" t="s">
        <v>582</v>
      </c>
      <c r="B220" s="27" t="str">
        <f>REPLACE(REPLACE(A220,3,0,"-"),6,0,"-")</f>
        <v>ZF-89-38</v>
      </c>
      <c r="C220" s="25" t="str">
        <f>REPLACE(REPLACE(A220,1,1,""),2,4,"")</f>
        <v>F</v>
      </c>
      <c r="D220" s="6" t="str">
        <f>(REPLACE(A220,3,4,""))</f>
        <v>ZF</v>
      </c>
      <c r="E220" s="5" t="str">
        <f>IFERROR(VALUE(LEFT($B220,2)),"")</f>
        <v/>
      </c>
      <c r="F220" s="5">
        <f>IFERROR(VALUE(MID($B220,4,2)),"")</f>
        <v>89</v>
      </c>
      <c r="G220" s="5">
        <f>IFERROR(VALUE(RIGHT($B220,2)),"")</f>
        <v>38</v>
      </c>
      <c r="H220" s="5" t="s">
        <v>860</v>
      </c>
      <c r="I220" s="7" t="s">
        <v>11</v>
      </c>
      <c r="J220" s="7" t="s">
        <v>3</v>
      </c>
      <c r="K220" s="7" t="s">
        <v>192</v>
      </c>
      <c r="L220" s="5">
        <f>COUNTIF(K$2:K$526,K220)</f>
        <v>3</v>
      </c>
      <c r="M220" s="8">
        <v>20151203</v>
      </c>
      <c r="N220" s="19">
        <f ca="1">ROUND(((TODAY())-(DATEVALUE(REPLACE(REPLACE(M220,5,0,"-"),8,0,"-"))))/365,0)</f>
        <v>5</v>
      </c>
      <c r="O220" s="20">
        <v>2</v>
      </c>
      <c r="P220" s="20">
        <v>1</v>
      </c>
      <c r="Q220" s="20">
        <v>346</v>
      </c>
      <c r="R220" s="20">
        <v>159</v>
      </c>
      <c r="S220" s="20">
        <v>168</v>
      </c>
      <c r="T220" s="8">
        <v>19520630</v>
      </c>
      <c r="U220" s="20">
        <f ca="1">ROUND(((TODAY())-(DATEVALUE(REPLACE(REPLACE(T220,5,0,"-"),8,0,"-"))))/365,0)</f>
        <v>68</v>
      </c>
      <c r="V220" s="20">
        <f ca="1">COUNTIF(U$2:U$526,U220)</f>
        <v>19</v>
      </c>
      <c r="W220" s="8">
        <v>20151203</v>
      </c>
      <c r="X220" s="8" t="b">
        <f>T220=W220</f>
        <v>0</v>
      </c>
      <c r="Y220" s="5" t="s">
        <v>5</v>
      </c>
      <c r="Z220" s="20">
        <v>2</v>
      </c>
      <c r="AA220" s="5" t="s">
        <v>13</v>
      </c>
      <c r="AB220" s="5" t="s">
        <v>7</v>
      </c>
      <c r="AC220" s="5" t="s">
        <v>7</v>
      </c>
      <c r="AD220" s="7" t="s">
        <v>583</v>
      </c>
      <c r="AE220" s="7" t="s">
        <v>170</v>
      </c>
      <c r="AF220" s="8">
        <v>0.08</v>
      </c>
      <c r="AG220" s="8">
        <v>143</v>
      </c>
      <c r="AH220" s="7" t="s">
        <v>9</v>
      </c>
    </row>
    <row r="221" spans="1:34" ht="15.75" x14ac:dyDescent="0.3">
      <c r="A221" s="23" t="s">
        <v>641</v>
      </c>
      <c r="B221" s="27" t="str">
        <f>REPLACE(REPLACE(A221,3,0,"-"),6,0,"-")</f>
        <v>PH-36-95</v>
      </c>
      <c r="C221" s="25" t="str">
        <f>REPLACE(REPLACE(A221,1,1,""),2,4,"")</f>
        <v>H</v>
      </c>
      <c r="D221" s="6" t="str">
        <f>(REPLACE(A221,3,4,""))</f>
        <v>PH</v>
      </c>
      <c r="E221" s="5" t="str">
        <f>IFERROR(VALUE(LEFT($B221,2)),"")</f>
        <v/>
      </c>
      <c r="F221" s="5">
        <f>IFERROR(VALUE(MID($B221,4,2)),"")</f>
        <v>36</v>
      </c>
      <c r="G221" s="5">
        <f>IFERROR(VALUE(RIGHT($B221,2)),"")</f>
        <v>95</v>
      </c>
      <c r="H221" s="5">
        <v>1</v>
      </c>
      <c r="I221" s="7" t="s">
        <v>11</v>
      </c>
      <c r="J221" s="7" t="s">
        <v>3</v>
      </c>
      <c r="K221" s="7" t="s">
        <v>23</v>
      </c>
      <c r="L221" s="5">
        <f>COUNTIF(K$2:K$526,K221)</f>
        <v>19</v>
      </c>
      <c r="M221" s="8">
        <v>20010517</v>
      </c>
      <c r="N221" s="19">
        <f ca="1">ROUND(((TODAY())-(DATEVALUE(REPLACE(REPLACE(M221,5,0,"-"),8,0,"-"))))/365,0)</f>
        <v>19</v>
      </c>
      <c r="O221" s="20"/>
      <c r="P221" s="20">
        <v>1</v>
      </c>
      <c r="Q221" s="20">
        <v>350</v>
      </c>
      <c r="R221" s="20">
        <v>180</v>
      </c>
      <c r="S221" s="20">
        <v>187</v>
      </c>
      <c r="T221" s="8">
        <v>19520630</v>
      </c>
      <c r="U221" s="20">
        <f ca="1">ROUND(((TODAY())-(DATEVALUE(REPLACE(REPLACE(T221,5,0,"-"),8,0,"-"))))/365,0)</f>
        <v>68</v>
      </c>
      <c r="V221" s="20">
        <f ca="1">COUNTIF(U$2:U$526,U221)</f>
        <v>19</v>
      </c>
      <c r="W221" s="8">
        <v>19530811</v>
      </c>
      <c r="X221" s="8" t="b">
        <f>T221=W221</f>
        <v>0</v>
      </c>
      <c r="Y221" s="5" t="s">
        <v>5</v>
      </c>
      <c r="Z221" s="20">
        <v>2</v>
      </c>
      <c r="AA221" s="5" t="s">
        <v>13</v>
      </c>
      <c r="AB221" s="5" t="s">
        <v>7</v>
      </c>
      <c r="AC221" s="5" t="s">
        <v>7</v>
      </c>
      <c r="AD221" s="7" t="s">
        <v>642</v>
      </c>
      <c r="AE221" s="7" t="s">
        <v>0</v>
      </c>
      <c r="AF221" s="8">
        <v>0.06</v>
      </c>
      <c r="AG221" s="8">
        <v>142</v>
      </c>
      <c r="AH221" s="7" t="s">
        <v>9</v>
      </c>
    </row>
    <row r="222" spans="1:34" ht="15.75" x14ac:dyDescent="0.3">
      <c r="A222" s="23" t="s">
        <v>741</v>
      </c>
      <c r="B222" s="27" t="str">
        <f>REPLACE(REPLACE(A222,3,0,"-"),6,0,"-")</f>
        <v>NM-02-47</v>
      </c>
      <c r="C222" s="25" t="str">
        <f>REPLACE(REPLACE(A222,1,1,""),2,4,"")</f>
        <v>M</v>
      </c>
      <c r="D222" s="6" t="str">
        <f>(REPLACE(A222,3,4,""))</f>
        <v>NM</v>
      </c>
      <c r="E222" s="5" t="str">
        <f>IFERROR(VALUE(LEFT($B222,2)),"")</f>
        <v/>
      </c>
      <c r="F222" s="5">
        <f>IFERROR(VALUE(MID($B222,4,2)),"")</f>
        <v>2</v>
      </c>
      <c r="G222" s="5">
        <f>IFERROR(VALUE(RIGHT($B222,2)),"")</f>
        <v>47</v>
      </c>
      <c r="H222" s="5" t="s">
        <v>860</v>
      </c>
      <c r="I222" s="7" t="s">
        <v>11</v>
      </c>
      <c r="J222" s="7" t="s">
        <v>3</v>
      </c>
      <c r="K222" s="7" t="s">
        <v>182</v>
      </c>
      <c r="L222" s="5">
        <f>COUNTIF(K$2:K$526,K222)</f>
        <v>2</v>
      </c>
      <c r="M222" s="8">
        <v>20180419</v>
      </c>
      <c r="N222" s="19">
        <f ca="1">ROUND(((TODAY())-(DATEVALUE(REPLACE(REPLACE(M222,5,0,"-"),8,0,"-"))))/365,0)</f>
        <v>2</v>
      </c>
      <c r="O222" s="20">
        <v>1</v>
      </c>
      <c r="P222" s="20">
        <v>4</v>
      </c>
      <c r="Q222" s="20">
        <v>977</v>
      </c>
      <c r="R222" s="20">
        <v>193</v>
      </c>
      <c r="S222" s="20">
        <v>200</v>
      </c>
      <c r="T222" s="8">
        <v>19520630</v>
      </c>
      <c r="U222" s="20">
        <f ca="1">ROUND(((TODAY())-(DATEVALUE(REPLACE(REPLACE(T222,5,0,"-"),8,0,"-"))))/365,0)</f>
        <v>68</v>
      </c>
      <c r="V222" s="20">
        <f ca="1">COUNTIF(U$2:U$526,U222)</f>
        <v>19</v>
      </c>
      <c r="W222" s="8">
        <v>20180419</v>
      </c>
      <c r="X222" s="8" t="b">
        <f>T222=W222</f>
        <v>0</v>
      </c>
      <c r="Y222" s="5" t="s">
        <v>5</v>
      </c>
      <c r="Z222" s="20">
        <v>2</v>
      </c>
      <c r="AA222" s="5" t="s">
        <v>13</v>
      </c>
      <c r="AB222" s="5" t="s">
        <v>7</v>
      </c>
      <c r="AC222" s="5" t="s">
        <v>7</v>
      </c>
      <c r="AD222" s="7" t="s">
        <v>60</v>
      </c>
      <c r="AE222" s="7" t="s">
        <v>0</v>
      </c>
      <c r="AF222" s="8">
        <v>0.15</v>
      </c>
      <c r="AG222" s="8">
        <v>143</v>
      </c>
      <c r="AH222" s="7" t="s">
        <v>9</v>
      </c>
    </row>
    <row r="223" spans="1:34" ht="15.75" x14ac:dyDescent="0.3">
      <c r="A223" s="23" t="s">
        <v>760</v>
      </c>
      <c r="B223" s="31" t="str">
        <f>REPLACE(REPLACE(A223,3,0,"-"),6,0,"-")</f>
        <v>MG-75-HB</v>
      </c>
      <c r="C223" s="25" t="str">
        <f>REPLACE(REPLACE(A223,1,1,""),2,4,"")</f>
        <v>G</v>
      </c>
      <c r="D223" s="6" t="str">
        <f>(REPLACE(A223,3,4,""))</f>
        <v>MG</v>
      </c>
      <c r="E223" s="5" t="str">
        <f>IFERROR(VALUE(LEFT($B223,2)),"")</f>
        <v/>
      </c>
      <c r="F223" s="5">
        <f>IFERROR(VALUE(MID($B223,4,2)),"")</f>
        <v>75</v>
      </c>
      <c r="G223" s="5" t="str">
        <f>IFERROR(VALUE(RIGHT($B223,2)),"")</f>
        <v/>
      </c>
      <c r="H223" s="5">
        <v>4</v>
      </c>
      <c r="I223" s="7" t="s">
        <v>11</v>
      </c>
      <c r="J223" s="7" t="s">
        <v>3</v>
      </c>
      <c r="K223" s="7" t="s">
        <v>761</v>
      </c>
      <c r="L223" s="5">
        <f>COUNTIF(K$2:K$526,K223)</f>
        <v>1</v>
      </c>
      <c r="M223" s="8">
        <v>20031229</v>
      </c>
      <c r="N223" s="19">
        <f ca="1">ROUND(((TODAY())-(DATEVALUE(REPLACE(REPLACE(M223,5,0,"-"),8,0,"-"))))/365,0)</f>
        <v>17</v>
      </c>
      <c r="O223" s="20"/>
      <c r="P223" s="20">
        <v>4</v>
      </c>
      <c r="Q223" s="20">
        <v>1000</v>
      </c>
      <c r="R223" s="20"/>
      <c r="S223" s="20"/>
      <c r="T223" s="8">
        <v>19520630</v>
      </c>
      <c r="U223" s="20">
        <f ca="1">ROUND(((TODAY())-(DATEVALUE(REPLACE(REPLACE(T223,5,0,"-"),8,0,"-"))))/365,0)</f>
        <v>68</v>
      </c>
      <c r="V223" s="20">
        <f ca="1">COUNTIF(U$2:U$526,U223)</f>
        <v>19</v>
      </c>
      <c r="W223" s="8">
        <v>19840914</v>
      </c>
      <c r="X223" s="8" t="b">
        <f>T223=W223</f>
        <v>0</v>
      </c>
      <c r="Y223" s="5" t="s">
        <v>5</v>
      </c>
      <c r="Z223" s="20">
        <v>2</v>
      </c>
      <c r="AA223" s="5" t="s">
        <v>13</v>
      </c>
      <c r="AB223" s="5" t="s">
        <v>7</v>
      </c>
      <c r="AC223" s="5" t="s">
        <v>7</v>
      </c>
      <c r="AD223" s="7" t="s">
        <v>41</v>
      </c>
      <c r="AE223" s="7" t="s">
        <v>0</v>
      </c>
      <c r="AF223" s="8">
        <v>0</v>
      </c>
      <c r="AG223" s="8"/>
      <c r="AH223" s="7" t="s">
        <v>9</v>
      </c>
    </row>
    <row r="224" spans="1:34" ht="15.75" x14ac:dyDescent="0.3">
      <c r="A224" s="23" t="s">
        <v>797</v>
      </c>
      <c r="B224" s="30" t="str">
        <f>REPLACE(REPLACE(A224,3,0,"-"),6,0,"-")</f>
        <v>ZF-65-04</v>
      </c>
      <c r="C224" s="25" t="str">
        <f>REPLACE(REPLACE(A224,1,1,""),2,4,"")</f>
        <v>F</v>
      </c>
      <c r="D224" s="6" t="str">
        <f>(REPLACE(A224,3,4,""))</f>
        <v>ZF</v>
      </c>
      <c r="E224" s="5" t="str">
        <f>IFERROR(VALUE(LEFT($B224,2)),"")</f>
        <v/>
      </c>
      <c r="F224" s="5">
        <f>IFERROR(VALUE(MID($B224,4,2)),"")</f>
        <v>65</v>
      </c>
      <c r="G224" s="5">
        <f>IFERROR(VALUE(RIGHT($B224,2)),"")</f>
        <v>4</v>
      </c>
      <c r="H224" s="5" t="s">
        <v>860</v>
      </c>
      <c r="I224" s="7" t="s">
        <v>11</v>
      </c>
      <c r="J224" s="7" t="s">
        <v>3</v>
      </c>
      <c r="K224" s="7" t="s">
        <v>93</v>
      </c>
      <c r="L224" s="5">
        <f>COUNTIF(K$2:K$526,K224)</f>
        <v>12</v>
      </c>
      <c r="M224" s="8">
        <v>20110721</v>
      </c>
      <c r="N224" s="19">
        <f ca="1">ROUND(((TODAY())-(DATEVALUE(REPLACE(REPLACE(M224,5,0,"-"),8,0,"-"))))/365,0)</f>
        <v>9</v>
      </c>
      <c r="O224" s="20">
        <v>2</v>
      </c>
      <c r="P224" s="20">
        <v>4</v>
      </c>
      <c r="Q224" s="20">
        <v>1000</v>
      </c>
      <c r="R224" s="20">
        <v>220</v>
      </c>
      <c r="S224" s="20">
        <v>228</v>
      </c>
      <c r="T224" s="8">
        <v>19520703</v>
      </c>
      <c r="U224" s="20">
        <f ca="1">ROUND(((TODAY())-(DATEVALUE(REPLACE(REPLACE(T224,5,0,"-"),8,0,"-"))))/365,0)</f>
        <v>68</v>
      </c>
      <c r="V224" s="20">
        <f ca="1">COUNTIF(U$2:U$526,U224)</f>
        <v>19</v>
      </c>
      <c r="W224" s="8">
        <v>20110721</v>
      </c>
      <c r="X224" s="8" t="b">
        <f>T224=W224</f>
        <v>0</v>
      </c>
      <c r="Y224" s="5" t="s">
        <v>5</v>
      </c>
      <c r="Z224" s="20">
        <v>2</v>
      </c>
      <c r="AA224" s="5" t="s">
        <v>13</v>
      </c>
      <c r="AB224" s="5" t="s">
        <v>7</v>
      </c>
      <c r="AC224" s="5" t="s">
        <v>7</v>
      </c>
      <c r="AD224" s="7" t="s">
        <v>77</v>
      </c>
      <c r="AE224" s="7" t="s">
        <v>0</v>
      </c>
      <c r="AF224" s="8">
        <v>0.11</v>
      </c>
      <c r="AG224" s="8">
        <v>142</v>
      </c>
      <c r="AH224" s="7" t="s">
        <v>9</v>
      </c>
    </row>
    <row r="225" spans="1:34" ht="15.75" x14ac:dyDescent="0.3">
      <c r="A225" s="23" t="s">
        <v>53</v>
      </c>
      <c r="B225" s="27" t="str">
        <f>REPLACE(REPLACE(A225,3,0,"-"),6,0,"-")</f>
        <v>NL-20-06</v>
      </c>
      <c r="C225" s="25" t="str">
        <f>REPLACE(REPLACE(A225,1,1,""),2,4,"")</f>
        <v>L</v>
      </c>
      <c r="D225" s="6" t="str">
        <f>(REPLACE(A225,3,4,""))</f>
        <v>NL</v>
      </c>
      <c r="E225" s="5" t="str">
        <f>IFERROR(VALUE(LEFT($B225,2)),"")</f>
        <v/>
      </c>
      <c r="F225" s="5">
        <f>IFERROR(VALUE(MID($B225,4,2)),"")</f>
        <v>20</v>
      </c>
      <c r="G225" s="5">
        <f>IFERROR(VALUE(RIGHT($B225,2)),"")</f>
        <v>6</v>
      </c>
      <c r="H225" s="5">
        <v>1</v>
      </c>
      <c r="I225" s="7" t="s">
        <v>11</v>
      </c>
      <c r="J225" s="7" t="s">
        <v>3</v>
      </c>
      <c r="K225" s="7" t="s">
        <v>54</v>
      </c>
      <c r="L225" s="5">
        <f>COUNTIF(K$2:K$526,K225)</f>
        <v>3</v>
      </c>
      <c r="M225" s="8">
        <v>20060131</v>
      </c>
      <c r="N225" s="19">
        <f ca="1">ROUND(((TODAY())-(DATEVALUE(REPLACE(REPLACE(M225,5,0,"-"),8,0,"-"))))/365,0)</f>
        <v>15</v>
      </c>
      <c r="O225" s="20"/>
      <c r="P225" s="20">
        <v>4</v>
      </c>
      <c r="Q225" s="20">
        <v>600</v>
      </c>
      <c r="R225" s="20"/>
      <c r="S225" s="20"/>
      <c r="T225" s="8">
        <v>19520901</v>
      </c>
      <c r="U225" s="20">
        <f ca="1">ROUND(((TODAY())-(DATEVALUE(REPLACE(REPLACE(T225,5,0,"-"),8,0,"-"))))/365,0)</f>
        <v>68</v>
      </c>
      <c r="V225" s="20">
        <f ca="1">COUNTIF(U$2:U$526,U225)</f>
        <v>19</v>
      </c>
      <c r="W225" s="8">
        <v>19520901</v>
      </c>
      <c r="X225" s="8" t="b">
        <f>T225=W225</f>
        <v>1</v>
      </c>
      <c r="Y225" s="5" t="s">
        <v>5</v>
      </c>
      <c r="Z225" s="20">
        <v>2</v>
      </c>
      <c r="AA225" s="5" t="s">
        <v>13</v>
      </c>
      <c r="AB225" s="5" t="s">
        <v>7</v>
      </c>
      <c r="AC225" s="5" t="s">
        <v>7</v>
      </c>
      <c r="AD225" s="7" t="s">
        <v>55</v>
      </c>
      <c r="AE225" s="7" t="s">
        <v>0</v>
      </c>
      <c r="AF225" s="8">
        <v>0</v>
      </c>
      <c r="AG225" s="8"/>
      <c r="AH225" s="7" t="s">
        <v>9</v>
      </c>
    </row>
    <row r="226" spans="1:34" ht="15.75" x14ac:dyDescent="0.3">
      <c r="A226" s="23" t="s">
        <v>412</v>
      </c>
      <c r="B226" s="27" t="str">
        <f>REPLACE(REPLACE(A226,3,0,"-"),6,0,"-")</f>
        <v>NU-70-80</v>
      </c>
      <c r="C226" s="25" t="str">
        <f>REPLACE(REPLACE(A226,1,1,""),2,4,"")</f>
        <v>U</v>
      </c>
      <c r="D226" s="6" t="str">
        <f>(REPLACE(A226,3,4,""))</f>
        <v>NU</v>
      </c>
      <c r="E226" s="5" t="str">
        <f>IFERROR(VALUE(LEFT($B226,2)),"")</f>
        <v/>
      </c>
      <c r="F226" s="5">
        <f>IFERROR(VALUE(MID($B226,4,2)),"")</f>
        <v>70</v>
      </c>
      <c r="G226" s="5">
        <f>IFERROR(VALUE(RIGHT($B226,2)),"")</f>
        <v>80</v>
      </c>
      <c r="H226" s="5">
        <v>1</v>
      </c>
      <c r="I226" s="7" t="s">
        <v>11</v>
      </c>
      <c r="J226" s="7" t="s">
        <v>3</v>
      </c>
      <c r="K226" s="7" t="s">
        <v>413</v>
      </c>
      <c r="L226" s="5">
        <f>COUNTIF(K$2:K$526,K226)</f>
        <v>1</v>
      </c>
      <c r="M226" s="8">
        <v>20170413</v>
      </c>
      <c r="N226" s="19">
        <f ca="1">ROUND(((TODAY())-(DATEVALUE(REPLACE(REPLACE(M226,5,0,"-"),8,0,"-"))))/365,0)</f>
        <v>3</v>
      </c>
      <c r="O226" s="20">
        <v>1</v>
      </c>
      <c r="P226" s="20">
        <v>1</v>
      </c>
      <c r="Q226" s="20">
        <v>600</v>
      </c>
      <c r="R226" s="20">
        <v>180</v>
      </c>
      <c r="S226" s="20">
        <v>190</v>
      </c>
      <c r="T226" s="8">
        <v>19521001</v>
      </c>
      <c r="U226" s="20">
        <f ca="1">ROUND(((TODAY())-(DATEVALUE(REPLACE(REPLACE(T226,5,0,"-"),8,0,"-"))))/365,0)</f>
        <v>68</v>
      </c>
      <c r="V226" s="20">
        <f ca="1">COUNTIF(U$2:U$526,U226)</f>
        <v>19</v>
      </c>
      <c r="W226" s="8">
        <v>19521001</v>
      </c>
      <c r="X226" s="8" t="b">
        <f>T226=W226</f>
        <v>1</v>
      </c>
      <c r="Y226" s="5" t="s">
        <v>5</v>
      </c>
      <c r="Z226" s="20">
        <v>2</v>
      </c>
      <c r="AA226" s="5" t="s">
        <v>13</v>
      </c>
      <c r="AB226" s="5" t="s">
        <v>7</v>
      </c>
      <c r="AC226" s="5" t="s">
        <v>7</v>
      </c>
      <c r="AD226" s="7" t="s">
        <v>77</v>
      </c>
      <c r="AE226" s="7" t="s">
        <v>0</v>
      </c>
      <c r="AF226" s="8">
        <v>7.0000000000000007E-2</v>
      </c>
      <c r="AG226" s="8">
        <v>143</v>
      </c>
      <c r="AH226" s="7" t="s">
        <v>9</v>
      </c>
    </row>
    <row r="227" spans="1:34" ht="15.75" x14ac:dyDescent="0.3">
      <c r="A227" s="23" t="s">
        <v>738</v>
      </c>
      <c r="B227" s="27" t="str">
        <f>REPLACE(REPLACE(A227,3,0,"-"),6,0,"-")</f>
        <v>NU-77-67</v>
      </c>
      <c r="C227" s="25" t="str">
        <f>REPLACE(REPLACE(A227,1,1,""),2,4,"")</f>
        <v>U</v>
      </c>
      <c r="D227" s="6" t="str">
        <f>(REPLACE(A227,3,4,""))</f>
        <v>NU</v>
      </c>
      <c r="E227" s="5" t="str">
        <f>IFERROR(VALUE(LEFT($B227,2)),"")</f>
        <v/>
      </c>
      <c r="F227" s="5">
        <f>IFERROR(VALUE(MID($B227,4,2)),"")</f>
        <v>77</v>
      </c>
      <c r="G227" s="5">
        <f>IFERROR(VALUE(RIGHT($B227,2)),"")</f>
        <v>67</v>
      </c>
      <c r="H227" s="5">
        <v>1</v>
      </c>
      <c r="I227" s="7" t="s">
        <v>11</v>
      </c>
      <c r="J227" s="7" t="s">
        <v>3</v>
      </c>
      <c r="K227" s="7" t="s">
        <v>129</v>
      </c>
      <c r="L227" s="5">
        <f>COUNTIF(K$2:K$526,K227)</f>
        <v>4</v>
      </c>
      <c r="M227" s="8">
        <v>20021122</v>
      </c>
      <c r="N227" s="19">
        <f ca="1">ROUND(((TODAY())-(DATEVALUE(REPLACE(REPLACE(M227,5,0,"-"),8,0,"-"))))/365,0)</f>
        <v>18</v>
      </c>
      <c r="O227" s="20"/>
      <c r="P227" s="20">
        <v>1</v>
      </c>
      <c r="Q227" s="20">
        <v>600</v>
      </c>
      <c r="R227" s="20">
        <v>175</v>
      </c>
      <c r="S227" s="20">
        <v>182</v>
      </c>
      <c r="T227" s="8">
        <v>19521015</v>
      </c>
      <c r="U227" s="20">
        <f ca="1">ROUND(((TODAY())-(DATEVALUE(REPLACE(REPLACE(T227,5,0,"-"),8,0,"-"))))/365,0)</f>
        <v>68</v>
      </c>
      <c r="V227" s="20">
        <f ca="1">COUNTIF(U$2:U$526,U227)</f>
        <v>19</v>
      </c>
      <c r="W227" s="8">
        <v>19521015</v>
      </c>
      <c r="X227" s="8" t="b">
        <f>T227=W227</f>
        <v>1</v>
      </c>
      <c r="Y227" s="5" t="s">
        <v>9</v>
      </c>
      <c r="Z227" s="20">
        <v>2</v>
      </c>
      <c r="AA227" s="5" t="s">
        <v>13</v>
      </c>
      <c r="AB227" s="5" t="s">
        <v>7</v>
      </c>
      <c r="AC227" s="5" t="s">
        <v>7</v>
      </c>
      <c r="AD227" s="7" t="s">
        <v>41</v>
      </c>
      <c r="AE227" s="7" t="s">
        <v>0</v>
      </c>
      <c r="AF227" s="8">
        <v>0.04</v>
      </c>
      <c r="AG227" s="8">
        <v>145</v>
      </c>
      <c r="AH227" s="7" t="s">
        <v>9</v>
      </c>
    </row>
    <row r="228" spans="1:34" ht="15.75" x14ac:dyDescent="0.3">
      <c r="A228" s="23" t="s">
        <v>414</v>
      </c>
      <c r="B228" s="27" t="str">
        <f>REPLACE(REPLACE(A228,3,0,"-"),6,0,"-")</f>
        <v>NU-95-02</v>
      </c>
      <c r="C228" s="25" t="str">
        <f>REPLACE(REPLACE(A228,1,1,""),2,4,"")</f>
        <v>U</v>
      </c>
      <c r="D228" s="6" t="str">
        <f>(REPLACE(A228,3,4,""))</f>
        <v>NU</v>
      </c>
      <c r="E228" s="5" t="str">
        <f>IFERROR(VALUE(LEFT($B228,2)),"")</f>
        <v/>
      </c>
      <c r="F228" s="5">
        <f>IFERROR(VALUE(MID($B228,4,2)),"")</f>
        <v>95</v>
      </c>
      <c r="G228" s="5">
        <f>IFERROR(VALUE(RIGHT($B228,2)),"")</f>
        <v>2</v>
      </c>
      <c r="H228" s="5">
        <v>1</v>
      </c>
      <c r="I228" s="7" t="s">
        <v>11</v>
      </c>
      <c r="J228" s="7" t="s">
        <v>3</v>
      </c>
      <c r="K228" s="7" t="s">
        <v>0</v>
      </c>
      <c r="L228" s="5">
        <f>COUNTIF(K$2:K$526,K228)</f>
        <v>37</v>
      </c>
      <c r="M228" s="8">
        <v>19900404</v>
      </c>
      <c r="N228" s="19">
        <f ca="1">ROUND(((TODAY())-(DATEVALUE(REPLACE(REPLACE(M228,5,0,"-"),8,0,"-"))))/365,0)</f>
        <v>31</v>
      </c>
      <c r="O228" s="20"/>
      <c r="P228" s="20">
        <v>1</v>
      </c>
      <c r="Q228" s="20">
        <v>350</v>
      </c>
      <c r="R228" s="20"/>
      <c r="S228" s="20"/>
      <c r="T228" s="8">
        <v>19521129</v>
      </c>
      <c r="U228" s="20">
        <f ca="1">ROUND(((TODAY())-(DATEVALUE(REPLACE(REPLACE(T228,5,0,"-"),8,0,"-"))))/365,0)</f>
        <v>68</v>
      </c>
      <c r="V228" s="20">
        <f ca="1">COUNTIF(U$2:U$526,U228)</f>
        <v>19</v>
      </c>
      <c r="W228" s="8">
        <v>19521129</v>
      </c>
      <c r="X228" s="8" t="b">
        <f>T228=W228</f>
        <v>1</v>
      </c>
      <c r="Y228" s="5" t="s">
        <v>5</v>
      </c>
      <c r="Z228" s="20">
        <v>2</v>
      </c>
      <c r="AA228" s="5" t="s">
        <v>13</v>
      </c>
      <c r="AB228" s="5" t="s">
        <v>7</v>
      </c>
      <c r="AC228" s="5" t="s">
        <v>7</v>
      </c>
      <c r="AD228" s="7" t="s">
        <v>0</v>
      </c>
      <c r="AE228" s="7" t="s">
        <v>0</v>
      </c>
      <c r="AF228" s="8">
        <v>0</v>
      </c>
      <c r="AG228" s="8"/>
      <c r="AH228" s="7" t="s">
        <v>9</v>
      </c>
    </row>
    <row r="229" spans="1:34" ht="15.75" x14ac:dyDescent="0.3">
      <c r="A229" s="23" t="s">
        <v>561</v>
      </c>
      <c r="B229" s="27" t="str">
        <f>REPLACE(REPLACE(A229,3,0,"-"),6,0,"-")</f>
        <v>NZ-57-51</v>
      </c>
      <c r="C229" s="25" t="str">
        <f>REPLACE(REPLACE(A229,1,1,""),2,4,"")</f>
        <v>Z</v>
      </c>
      <c r="D229" s="6" t="str">
        <f>(REPLACE(A229,3,4,""))</f>
        <v>NZ</v>
      </c>
      <c r="E229" s="5" t="str">
        <f>IFERROR(VALUE(LEFT($B229,2)),"")</f>
        <v/>
      </c>
      <c r="F229" s="5">
        <f>IFERROR(VALUE(MID($B229,4,2)),"")</f>
        <v>57</v>
      </c>
      <c r="G229" s="5">
        <f>IFERROR(VALUE(RIGHT($B229,2)),"")</f>
        <v>51</v>
      </c>
      <c r="H229" s="5">
        <v>1</v>
      </c>
      <c r="I229" s="7" t="s">
        <v>11</v>
      </c>
      <c r="J229" s="7" t="s">
        <v>3</v>
      </c>
      <c r="K229" s="7" t="s">
        <v>23</v>
      </c>
      <c r="L229" s="5">
        <f>COUNTIF(K$2:K$526,K229)</f>
        <v>19</v>
      </c>
      <c r="M229" s="8">
        <v>20190423</v>
      </c>
      <c r="N229" s="19">
        <f ca="1">ROUND(((TODAY())-(DATEVALUE(REPLACE(REPLACE(M229,5,0,"-"),8,0,"-"))))/365,0)</f>
        <v>1</v>
      </c>
      <c r="O229" s="20"/>
      <c r="P229" s="20">
        <v>1</v>
      </c>
      <c r="Q229" s="20">
        <v>348</v>
      </c>
      <c r="R229" s="20"/>
      <c r="S229" s="20"/>
      <c r="T229" s="8">
        <v>19530324</v>
      </c>
      <c r="U229" s="20">
        <f ca="1">ROUND(((TODAY())-(DATEVALUE(REPLACE(REPLACE(T229,5,0,"-"),8,0,"-"))))/365,0)</f>
        <v>68</v>
      </c>
      <c r="V229" s="20">
        <f ca="1">COUNTIF(U$2:U$526,U229)</f>
        <v>19</v>
      </c>
      <c r="W229" s="8">
        <v>19530324</v>
      </c>
      <c r="X229" s="8" t="b">
        <f>T229=W229</f>
        <v>1</v>
      </c>
      <c r="Y229" s="5" t="s">
        <v>5</v>
      </c>
      <c r="Z229" s="20">
        <v>2</v>
      </c>
      <c r="AA229" s="5" t="s">
        <v>13</v>
      </c>
      <c r="AB229" s="5" t="s">
        <v>7</v>
      </c>
      <c r="AC229" s="5" t="s">
        <v>7</v>
      </c>
      <c r="AD229" s="7" t="s">
        <v>0</v>
      </c>
      <c r="AE229" s="7" t="s">
        <v>0</v>
      </c>
      <c r="AF229" s="8">
        <v>0</v>
      </c>
      <c r="AG229" s="8"/>
      <c r="AH229" s="7" t="s">
        <v>9</v>
      </c>
    </row>
    <row r="230" spans="1:34" ht="15.75" x14ac:dyDescent="0.3">
      <c r="A230" s="23" t="s">
        <v>204</v>
      </c>
      <c r="B230" s="27" t="str">
        <f>REPLACE(REPLACE(A230,3,0,"-"),6,0,"-")</f>
        <v>NZ-64-09</v>
      </c>
      <c r="C230" s="25" t="str">
        <f>REPLACE(REPLACE(A230,1,1,""),2,4,"")</f>
        <v>Z</v>
      </c>
      <c r="D230" s="6" t="str">
        <f>(REPLACE(A230,3,4,""))</f>
        <v>NZ</v>
      </c>
      <c r="E230" s="5" t="str">
        <f>IFERROR(VALUE(LEFT($B230,2)),"")</f>
        <v/>
      </c>
      <c r="F230" s="5">
        <f>IFERROR(VALUE(MID($B230,4,2)),"")</f>
        <v>64</v>
      </c>
      <c r="G230" s="5">
        <f>IFERROR(VALUE(RIGHT($B230,2)),"")</f>
        <v>9</v>
      </c>
      <c r="H230" s="5">
        <v>1</v>
      </c>
      <c r="I230" s="7" t="s">
        <v>11</v>
      </c>
      <c r="J230" s="7" t="s">
        <v>3</v>
      </c>
      <c r="K230" s="7" t="s">
        <v>46</v>
      </c>
      <c r="L230" s="5">
        <f>COUNTIF(K$2:K$526,K230)</f>
        <v>77</v>
      </c>
      <c r="M230" s="8">
        <v>20140725</v>
      </c>
      <c r="N230" s="19">
        <f ca="1">ROUND(((TODAY())-(DATEVALUE(REPLACE(REPLACE(M230,5,0,"-"),8,0,"-"))))/365,0)</f>
        <v>6</v>
      </c>
      <c r="O230" s="20">
        <v>1</v>
      </c>
      <c r="P230" s="20">
        <v>2</v>
      </c>
      <c r="Q230" s="20">
        <v>350</v>
      </c>
      <c r="R230" s="20">
        <v>170</v>
      </c>
      <c r="S230" s="20">
        <v>176</v>
      </c>
      <c r="T230" s="8">
        <v>19530328</v>
      </c>
      <c r="U230" s="20">
        <f ca="1">ROUND(((TODAY())-(DATEVALUE(REPLACE(REPLACE(T230,5,0,"-"),8,0,"-"))))/365,0)</f>
        <v>68</v>
      </c>
      <c r="V230" s="20">
        <f ca="1">COUNTIF(U$2:U$526,U230)</f>
        <v>19</v>
      </c>
      <c r="W230" s="8">
        <v>19530328</v>
      </c>
      <c r="X230" s="8" t="b">
        <f>T230=W230</f>
        <v>1</v>
      </c>
      <c r="Y230" s="5" t="s">
        <v>5</v>
      </c>
      <c r="Z230" s="20">
        <v>2</v>
      </c>
      <c r="AA230" s="5" t="s">
        <v>13</v>
      </c>
      <c r="AB230" s="5" t="s">
        <v>7</v>
      </c>
      <c r="AC230" s="5" t="s">
        <v>7</v>
      </c>
      <c r="AD230" s="7" t="s">
        <v>77</v>
      </c>
      <c r="AE230" s="7" t="s">
        <v>0</v>
      </c>
      <c r="AF230" s="8">
        <v>7.0000000000000007E-2</v>
      </c>
      <c r="AG230" s="8">
        <v>144</v>
      </c>
      <c r="AH230" s="7" t="s">
        <v>9</v>
      </c>
    </row>
    <row r="231" spans="1:34" ht="15.75" x14ac:dyDescent="0.3">
      <c r="A231" s="23" t="s">
        <v>64</v>
      </c>
      <c r="B231" s="27" t="str">
        <f>REPLACE(REPLACE(A231,3,0,"-"),6,0,"-")</f>
        <v>NZ-65-38</v>
      </c>
      <c r="C231" s="25" t="str">
        <f>REPLACE(REPLACE(A231,1,1,""),2,4,"")</f>
        <v>Z</v>
      </c>
      <c r="D231" s="6" t="str">
        <f>(REPLACE(A231,3,4,""))</f>
        <v>NZ</v>
      </c>
      <c r="E231" s="5" t="str">
        <f>IFERROR(VALUE(LEFT($B231,2)),"")</f>
        <v/>
      </c>
      <c r="F231" s="5">
        <f>IFERROR(VALUE(MID($B231,4,2)),"")</f>
        <v>65</v>
      </c>
      <c r="G231" s="5">
        <f>IFERROR(VALUE(RIGHT($B231,2)),"")</f>
        <v>38</v>
      </c>
      <c r="H231" s="5">
        <v>1</v>
      </c>
      <c r="I231" s="7" t="s">
        <v>11</v>
      </c>
      <c r="J231" s="7" t="s">
        <v>3</v>
      </c>
      <c r="K231" s="7" t="s">
        <v>65</v>
      </c>
      <c r="L231" s="5">
        <f>COUNTIF(K$2:K$526,K231)</f>
        <v>1</v>
      </c>
      <c r="M231" s="8">
        <v>20190504</v>
      </c>
      <c r="N231" s="19">
        <f ca="1">ROUND(((TODAY())-(DATEVALUE(REPLACE(REPLACE(M231,5,0,"-"),8,0,"-"))))/365,0)</f>
        <v>1</v>
      </c>
      <c r="O231" s="20"/>
      <c r="P231" s="20">
        <v>1</v>
      </c>
      <c r="Q231" s="20">
        <v>350</v>
      </c>
      <c r="R231" s="20"/>
      <c r="S231" s="20"/>
      <c r="T231" s="8">
        <v>19530330</v>
      </c>
      <c r="U231" s="20">
        <f ca="1">ROUND(((TODAY())-(DATEVALUE(REPLACE(REPLACE(T231,5,0,"-"),8,0,"-"))))/365,0)</f>
        <v>68</v>
      </c>
      <c r="V231" s="20">
        <f ca="1">COUNTIF(U$2:U$526,U231)</f>
        <v>19</v>
      </c>
      <c r="W231" s="8">
        <v>19530330</v>
      </c>
      <c r="X231" s="8" t="b">
        <f>T231=W231</f>
        <v>1</v>
      </c>
      <c r="Y231" s="5" t="s">
        <v>9</v>
      </c>
      <c r="Z231" s="20">
        <v>2</v>
      </c>
      <c r="AA231" s="5" t="s">
        <v>13</v>
      </c>
      <c r="AB231" s="5" t="s">
        <v>7</v>
      </c>
      <c r="AC231" s="5" t="s">
        <v>7</v>
      </c>
      <c r="AD231" s="7" t="s">
        <v>0</v>
      </c>
      <c r="AE231" s="7" t="s">
        <v>0</v>
      </c>
      <c r="AF231" s="8">
        <v>0</v>
      </c>
      <c r="AG231" s="8"/>
      <c r="AH231" s="7" t="s">
        <v>5</v>
      </c>
    </row>
    <row r="232" spans="1:34" ht="15.75" x14ac:dyDescent="0.3">
      <c r="A232" s="23" t="s">
        <v>465</v>
      </c>
      <c r="B232" s="27" t="str">
        <f>REPLACE(REPLACE(A232,3,0,"-"),6,0,"-")</f>
        <v>NZ-71-04</v>
      </c>
      <c r="C232" s="25" t="str">
        <f>REPLACE(REPLACE(A232,1,1,""),2,4,"")</f>
        <v>Z</v>
      </c>
      <c r="D232" s="6" t="str">
        <f>(REPLACE(A232,3,4,""))</f>
        <v>NZ</v>
      </c>
      <c r="E232" s="5" t="str">
        <f>IFERROR(VALUE(LEFT($B232,2)),"")</f>
        <v/>
      </c>
      <c r="F232" s="5">
        <f>IFERROR(VALUE(MID($B232,4,2)),"")</f>
        <v>71</v>
      </c>
      <c r="G232" s="5">
        <f>IFERROR(VALUE(RIGHT($B232,2)),"")</f>
        <v>4</v>
      </c>
      <c r="H232" s="5">
        <v>1</v>
      </c>
      <c r="I232" s="7" t="s">
        <v>11</v>
      </c>
      <c r="J232" s="7" t="s">
        <v>3</v>
      </c>
      <c r="K232" s="7" t="s">
        <v>466</v>
      </c>
      <c r="L232" s="5">
        <f>COUNTIF(K$2:K$526,K232)</f>
        <v>1</v>
      </c>
      <c r="M232" s="8">
        <v>20060120</v>
      </c>
      <c r="N232" s="19">
        <f ca="1">ROUND(((TODAY())-(DATEVALUE(REPLACE(REPLACE(M232,5,0,"-"),8,0,"-"))))/365,0)</f>
        <v>15</v>
      </c>
      <c r="O232" s="20"/>
      <c r="P232" s="20">
        <v>4</v>
      </c>
      <c r="Q232" s="20">
        <v>1100</v>
      </c>
      <c r="R232" s="20">
        <v>190</v>
      </c>
      <c r="S232" s="20">
        <v>197</v>
      </c>
      <c r="T232" s="8">
        <v>19530401</v>
      </c>
      <c r="U232" s="20">
        <f ca="1">ROUND(((TODAY())-(DATEVALUE(REPLACE(REPLACE(T232,5,0,"-"),8,0,"-"))))/365,0)</f>
        <v>68</v>
      </c>
      <c r="V232" s="20">
        <f ca="1">COUNTIF(U$2:U$526,U232)</f>
        <v>19</v>
      </c>
      <c r="W232" s="8">
        <v>19530401</v>
      </c>
      <c r="X232" s="8" t="b">
        <f>T232=W232</f>
        <v>1</v>
      </c>
      <c r="Y232" s="5" t="s">
        <v>5</v>
      </c>
      <c r="Z232" s="20">
        <v>2</v>
      </c>
      <c r="AA232" s="5" t="s">
        <v>13</v>
      </c>
      <c r="AB232" s="5" t="s">
        <v>7</v>
      </c>
      <c r="AC232" s="5" t="s">
        <v>7</v>
      </c>
      <c r="AD232" s="7" t="s">
        <v>398</v>
      </c>
      <c r="AE232" s="7" t="s">
        <v>0</v>
      </c>
      <c r="AF232" s="8">
        <v>0.39</v>
      </c>
      <c r="AG232" s="8">
        <v>141</v>
      </c>
      <c r="AH232" s="7" t="s">
        <v>9</v>
      </c>
    </row>
    <row r="233" spans="1:34" ht="15.75" x14ac:dyDescent="0.3">
      <c r="A233" s="23" t="s">
        <v>233</v>
      </c>
      <c r="B233" s="27" t="str">
        <f>REPLACE(REPLACE(A233,3,0,"-"),6,0,"-")</f>
        <v>NZ-78-21</v>
      </c>
      <c r="C233" s="25" t="str">
        <f>REPLACE(REPLACE(A233,1,1,""),2,4,"")</f>
        <v>Z</v>
      </c>
      <c r="D233" s="6" t="str">
        <f>(REPLACE(A233,3,4,""))</f>
        <v>NZ</v>
      </c>
      <c r="E233" s="5" t="str">
        <f>IFERROR(VALUE(LEFT($B233,2)),"")</f>
        <v/>
      </c>
      <c r="F233" s="5">
        <f>IFERROR(VALUE(MID($B233,4,2)),"")</f>
        <v>78</v>
      </c>
      <c r="G233" s="5">
        <f>IFERROR(VALUE(RIGHT($B233,2)),"")</f>
        <v>21</v>
      </c>
      <c r="H233" s="5">
        <v>1</v>
      </c>
      <c r="I233" s="7" t="s">
        <v>11</v>
      </c>
      <c r="J233" s="7" t="s">
        <v>3</v>
      </c>
      <c r="K233" s="7" t="s">
        <v>234</v>
      </c>
      <c r="L233" s="5">
        <f>COUNTIF(K$2:K$526,K233)</f>
        <v>5</v>
      </c>
      <c r="M233" s="8">
        <v>20080704</v>
      </c>
      <c r="N233" s="19">
        <f ca="1">ROUND(((TODAY())-(DATEVALUE(REPLACE(REPLACE(M233,5,0,"-"),8,0,"-"))))/365,0)</f>
        <v>12</v>
      </c>
      <c r="O233" s="20"/>
      <c r="P233" s="20">
        <v>1</v>
      </c>
      <c r="Q233" s="20">
        <v>350</v>
      </c>
      <c r="R233" s="20"/>
      <c r="S233" s="20"/>
      <c r="T233" s="8">
        <v>19530409</v>
      </c>
      <c r="U233" s="20">
        <f ca="1">ROUND(((TODAY())-(DATEVALUE(REPLACE(REPLACE(T233,5,0,"-"),8,0,"-"))))/365,0)</f>
        <v>68</v>
      </c>
      <c r="V233" s="20">
        <f ca="1">COUNTIF(U$2:U$526,U233)</f>
        <v>19</v>
      </c>
      <c r="W233" s="8">
        <v>19530409</v>
      </c>
      <c r="X233" s="8" t="b">
        <f>T233=W233</f>
        <v>1</v>
      </c>
      <c r="Y233" s="5" t="s">
        <v>9</v>
      </c>
      <c r="Z233" s="20">
        <v>2</v>
      </c>
      <c r="AA233" s="5" t="s">
        <v>13</v>
      </c>
      <c r="AB233" s="5" t="s">
        <v>7</v>
      </c>
      <c r="AC233" s="5" t="s">
        <v>7</v>
      </c>
      <c r="AD233" s="7" t="s">
        <v>0</v>
      </c>
      <c r="AE233" s="7" t="s">
        <v>0</v>
      </c>
      <c r="AF233" s="8">
        <v>0</v>
      </c>
      <c r="AG233" s="8"/>
      <c r="AH233" s="7" t="s">
        <v>9</v>
      </c>
    </row>
    <row r="234" spans="1:34" ht="15.75" x14ac:dyDescent="0.3">
      <c r="A234" s="23" t="s">
        <v>495</v>
      </c>
      <c r="B234" s="27" t="str">
        <f>REPLACE(REPLACE(A234,3,0,"-"),6,0,"-")</f>
        <v>ZF-78-41</v>
      </c>
      <c r="C234" s="25" t="str">
        <f>REPLACE(REPLACE(A234,1,1,""),2,4,"")</f>
        <v>F</v>
      </c>
      <c r="D234" s="6" t="str">
        <f>(REPLACE(A234,3,4,""))</f>
        <v>ZF</v>
      </c>
      <c r="E234" s="5" t="str">
        <f>IFERROR(VALUE(LEFT($B234,2)),"")</f>
        <v/>
      </c>
      <c r="F234" s="5">
        <f>IFERROR(VALUE(MID($B234,4,2)),"")</f>
        <v>78</v>
      </c>
      <c r="G234" s="5">
        <f>IFERROR(VALUE(RIGHT($B234,2)),"")</f>
        <v>41</v>
      </c>
      <c r="H234" s="5" t="s">
        <v>860</v>
      </c>
      <c r="I234" s="7" t="s">
        <v>11</v>
      </c>
      <c r="J234" s="7" t="s">
        <v>3</v>
      </c>
      <c r="K234" s="7" t="s">
        <v>496</v>
      </c>
      <c r="L234" s="5">
        <f>COUNTIF(K$2:K$526,K234)</f>
        <v>1</v>
      </c>
      <c r="M234" s="8">
        <v>20130813</v>
      </c>
      <c r="N234" s="19">
        <f ca="1">ROUND(((TODAY())-(DATEVALUE(REPLACE(REPLACE(M234,5,0,"-"),8,0,"-"))))/365,0)</f>
        <v>7</v>
      </c>
      <c r="O234" s="20">
        <v>2</v>
      </c>
      <c r="P234" s="20">
        <v>4</v>
      </c>
      <c r="Q234" s="20">
        <v>1000</v>
      </c>
      <c r="R234" s="20">
        <v>210</v>
      </c>
      <c r="S234" s="20">
        <v>218</v>
      </c>
      <c r="T234" s="8">
        <v>19530416</v>
      </c>
      <c r="U234" s="20">
        <f ca="1">ROUND(((TODAY())-(DATEVALUE(REPLACE(REPLACE(T234,5,0,"-"),8,0,"-"))))/365,0)</f>
        <v>68</v>
      </c>
      <c r="V234" s="20">
        <f ca="1">COUNTIF(U$2:U$526,U234)</f>
        <v>19</v>
      </c>
      <c r="W234" s="8">
        <v>20130813</v>
      </c>
      <c r="X234" s="8" t="b">
        <f>T234=W234</f>
        <v>0</v>
      </c>
      <c r="Y234" s="5" t="s">
        <v>5</v>
      </c>
      <c r="Z234" s="20">
        <v>2</v>
      </c>
      <c r="AA234" s="5" t="s">
        <v>13</v>
      </c>
      <c r="AB234" s="5" t="s">
        <v>7</v>
      </c>
      <c r="AC234" s="5" t="s">
        <v>7</v>
      </c>
      <c r="AD234" s="7" t="s">
        <v>497</v>
      </c>
      <c r="AE234" s="7" t="s">
        <v>0</v>
      </c>
      <c r="AF234" s="8">
        <v>0.09</v>
      </c>
      <c r="AG234" s="8">
        <v>144</v>
      </c>
      <c r="AH234" s="7" t="s">
        <v>9</v>
      </c>
    </row>
    <row r="235" spans="1:34" ht="15.75" x14ac:dyDescent="0.3">
      <c r="A235" s="23" t="s">
        <v>200</v>
      </c>
      <c r="B235" s="27" t="str">
        <f>REPLACE(REPLACE(A235,3,0,"-"),6,0,"-")</f>
        <v>NZ-90-94</v>
      </c>
      <c r="C235" s="25" t="str">
        <f>REPLACE(REPLACE(A235,1,1,""),2,4,"")</f>
        <v>Z</v>
      </c>
      <c r="D235" s="6" t="str">
        <f>(REPLACE(A235,3,4,""))</f>
        <v>NZ</v>
      </c>
      <c r="E235" s="5" t="str">
        <f>IFERROR(VALUE(LEFT($B235,2)),"")</f>
        <v/>
      </c>
      <c r="F235" s="5">
        <f>IFERROR(VALUE(MID($B235,4,2)),"")</f>
        <v>90</v>
      </c>
      <c r="G235" s="5">
        <f>IFERROR(VALUE(RIGHT($B235,2)),"")</f>
        <v>94</v>
      </c>
      <c r="H235" s="5">
        <v>1</v>
      </c>
      <c r="I235" s="7" t="s">
        <v>11</v>
      </c>
      <c r="J235" s="7" t="s">
        <v>3</v>
      </c>
      <c r="K235" s="7" t="s">
        <v>201</v>
      </c>
      <c r="L235" s="5">
        <f>COUNTIF(K$2:K$526,K235)</f>
        <v>1</v>
      </c>
      <c r="M235" s="8">
        <v>19900608</v>
      </c>
      <c r="N235" s="19">
        <f ca="1">ROUND(((TODAY())-(DATEVALUE(REPLACE(REPLACE(M235,5,0,"-"),8,0,"-"))))/365,0)</f>
        <v>30</v>
      </c>
      <c r="O235" s="20"/>
      <c r="P235" s="20">
        <v>4</v>
      </c>
      <c r="Q235" s="20">
        <v>1000</v>
      </c>
      <c r="R235" s="20"/>
      <c r="S235" s="20"/>
      <c r="T235" s="8">
        <v>19530422</v>
      </c>
      <c r="U235" s="20">
        <f ca="1">ROUND(((TODAY())-(DATEVALUE(REPLACE(REPLACE(T235,5,0,"-"),8,0,"-"))))/365,0)</f>
        <v>68</v>
      </c>
      <c r="V235" s="20">
        <f ca="1">COUNTIF(U$2:U$526,U235)</f>
        <v>19</v>
      </c>
      <c r="W235" s="8">
        <v>19530422</v>
      </c>
      <c r="X235" s="8" t="b">
        <f>T235=W235</f>
        <v>1</v>
      </c>
      <c r="Y235" s="5" t="s">
        <v>5</v>
      </c>
      <c r="Z235" s="20">
        <v>2</v>
      </c>
      <c r="AA235" s="5" t="s">
        <v>13</v>
      </c>
      <c r="AB235" s="5" t="s">
        <v>7</v>
      </c>
      <c r="AC235" s="5" t="s">
        <v>7</v>
      </c>
      <c r="AD235" s="7" t="s">
        <v>0</v>
      </c>
      <c r="AE235" s="7" t="s">
        <v>0</v>
      </c>
      <c r="AF235" s="8">
        <v>0</v>
      </c>
      <c r="AG235" s="8"/>
      <c r="AH235" s="7" t="s">
        <v>9</v>
      </c>
    </row>
    <row r="236" spans="1:34" ht="15.75" x14ac:dyDescent="0.3">
      <c r="A236" s="23" t="s">
        <v>146</v>
      </c>
      <c r="B236" s="27" t="str">
        <f>REPLACE(REPLACE(A236,3,0,"-"),6,0,"-")</f>
        <v>ZE-50-72</v>
      </c>
      <c r="C236" s="25" t="str">
        <f>REPLACE(REPLACE(A236,1,1,""),2,4,"")</f>
        <v>E</v>
      </c>
      <c r="D236" s="6" t="str">
        <f>(REPLACE(A236,3,4,""))</f>
        <v>ZE</v>
      </c>
      <c r="E236" s="5" t="str">
        <f>IFERROR(VALUE(LEFT($B236,2)),"")</f>
        <v/>
      </c>
      <c r="F236" s="5">
        <f>IFERROR(VALUE(MID($B236,4,2)),"")</f>
        <v>50</v>
      </c>
      <c r="G236" s="5">
        <f>IFERROR(VALUE(RIGHT($B236,2)),"")</f>
        <v>72</v>
      </c>
      <c r="H236" s="5">
        <v>1</v>
      </c>
      <c r="I236" s="7" t="s">
        <v>11</v>
      </c>
      <c r="J236" s="7" t="s">
        <v>3</v>
      </c>
      <c r="K236" s="7" t="s">
        <v>147</v>
      </c>
      <c r="L236" s="5">
        <f>COUNTIF(K$2:K$526,K236)</f>
        <v>8</v>
      </c>
      <c r="M236" s="8">
        <v>19800812</v>
      </c>
      <c r="N236" s="19">
        <f ca="1">ROUND(((TODAY())-(DATEVALUE(REPLACE(REPLACE(M236,5,0,"-"),8,0,"-"))))/365,0)</f>
        <v>40</v>
      </c>
      <c r="O236" s="20"/>
      <c r="P236" s="20">
        <v>1</v>
      </c>
      <c r="Q236" s="20">
        <v>350</v>
      </c>
      <c r="R236" s="20"/>
      <c r="S236" s="20"/>
      <c r="T236" s="8">
        <v>19530423</v>
      </c>
      <c r="U236" s="20">
        <f ca="1">ROUND(((TODAY())-(DATEVALUE(REPLACE(REPLACE(T236,5,0,"-"),8,0,"-"))))/365,0)</f>
        <v>67</v>
      </c>
      <c r="V236" s="20">
        <f ca="1">COUNTIF(U$2:U$526,U236)</f>
        <v>31</v>
      </c>
      <c r="W236" s="8">
        <v>19530423</v>
      </c>
      <c r="X236" s="8" t="b">
        <f>T236=W236</f>
        <v>1</v>
      </c>
      <c r="Y236" s="5" t="s">
        <v>5</v>
      </c>
      <c r="Z236" s="20">
        <v>2</v>
      </c>
      <c r="AA236" s="5" t="s">
        <v>13</v>
      </c>
      <c r="AB236" s="5" t="s">
        <v>7</v>
      </c>
      <c r="AC236" s="5" t="s">
        <v>7</v>
      </c>
      <c r="AD236" s="7" t="s">
        <v>29</v>
      </c>
      <c r="AE236" s="7" t="s">
        <v>0</v>
      </c>
      <c r="AF236" s="8">
        <v>0</v>
      </c>
      <c r="AG236" s="8"/>
      <c r="AH236" s="7" t="s">
        <v>9</v>
      </c>
    </row>
    <row r="237" spans="1:34" ht="15.75" x14ac:dyDescent="0.3">
      <c r="A237" s="23" t="s">
        <v>451</v>
      </c>
      <c r="B237" s="27" t="str">
        <f>REPLACE(REPLACE(A237,3,0,"-"),6,0,"-")</f>
        <v>ZH-42-15</v>
      </c>
      <c r="C237" s="25" t="str">
        <f>REPLACE(REPLACE(A237,1,1,""),2,4,"")</f>
        <v>H</v>
      </c>
      <c r="D237" s="6" t="str">
        <f>(REPLACE(A237,3,4,""))</f>
        <v>ZH</v>
      </c>
      <c r="E237" s="5" t="str">
        <f>IFERROR(VALUE(LEFT($B237,2)),"")</f>
        <v/>
      </c>
      <c r="F237" s="5">
        <f>IFERROR(VALUE(MID($B237,4,2)),"")</f>
        <v>42</v>
      </c>
      <c r="G237" s="5">
        <f>IFERROR(VALUE(RIGHT($B237,2)),"")</f>
        <v>15</v>
      </c>
      <c r="H237" s="5">
        <v>1</v>
      </c>
      <c r="I237" s="7" t="s">
        <v>11</v>
      </c>
      <c r="J237" s="7" t="s">
        <v>3</v>
      </c>
      <c r="K237" s="7" t="s">
        <v>23</v>
      </c>
      <c r="L237" s="5">
        <f>COUNTIF(K$2:K$526,K237)</f>
        <v>19</v>
      </c>
      <c r="M237" s="8">
        <v>19780303</v>
      </c>
      <c r="N237" s="19">
        <f ca="1">ROUND(((TODAY())-(DATEVALUE(REPLACE(REPLACE(M237,5,0,"-"),8,0,"-"))))/365,0)</f>
        <v>43</v>
      </c>
      <c r="O237" s="20"/>
      <c r="P237" s="20">
        <v>1</v>
      </c>
      <c r="Q237" s="20">
        <v>350</v>
      </c>
      <c r="R237" s="20"/>
      <c r="S237" s="20"/>
      <c r="T237" s="8">
        <v>19530424</v>
      </c>
      <c r="U237" s="20">
        <f ca="1">ROUND(((TODAY())-(DATEVALUE(REPLACE(REPLACE(T237,5,0,"-"),8,0,"-"))))/365,0)</f>
        <v>67</v>
      </c>
      <c r="V237" s="20">
        <f ca="1">COUNTIF(U$2:U$526,U237)</f>
        <v>31</v>
      </c>
      <c r="W237" s="8">
        <v>19530424</v>
      </c>
      <c r="X237" s="8" t="b">
        <f>T237=W237</f>
        <v>1</v>
      </c>
      <c r="Y237" s="5" t="s">
        <v>5</v>
      </c>
      <c r="Z237" s="20">
        <v>2</v>
      </c>
      <c r="AA237" s="5" t="s">
        <v>13</v>
      </c>
      <c r="AB237" s="5" t="s">
        <v>7</v>
      </c>
      <c r="AC237" s="5" t="s">
        <v>7</v>
      </c>
      <c r="AD237" s="7" t="s">
        <v>41</v>
      </c>
      <c r="AE237" s="7" t="s">
        <v>0</v>
      </c>
      <c r="AF237" s="8">
        <v>0</v>
      </c>
      <c r="AG237" s="8"/>
      <c r="AH237" s="7" t="s">
        <v>9</v>
      </c>
    </row>
    <row r="238" spans="1:34" ht="15.75" x14ac:dyDescent="0.3">
      <c r="A238" s="23" t="s">
        <v>687</v>
      </c>
      <c r="B238" s="27" t="str">
        <f>REPLACE(REPLACE(A238,3,0,"-"),6,0,"-")</f>
        <v>ZM-91-08</v>
      </c>
      <c r="C238" s="25" t="str">
        <f>REPLACE(REPLACE(A238,1,1,""),2,4,"")</f>
        <v>M</v>
      </c>
      <c r="D238" s="6" t="str">
        <f>(REPLACE(A238,3,4,""))</f>
        <v>ZM</v>
      </c>
      <c r="E238" s="5" t="str">
        <f>IFERROR(VALUE(LEFT($B238,2)),"")</f>
        <v/>
      </c>
      <c r="F238" s="5">
        <f>IFERROR(VALUE(MID($B238,4,2)),"")</f>
        <v>91</v>
      </c>
      <c r="G238" s="5">
        <f>IFERROR(VALUE(RIGHT($B238,2)),"")</f>
        <v>8</v>
      </c>
      <c r="H238" s="5" t="s">
        <v>860</v>
      </c>
      <c r="I238" s="7" t="s">
        <v>11</v>
      </c>
      <c r="J238" s="7" t="s">
        <v>3</v>
      </c>
      <c r="K238" s="7" t="s">
        <v>504</v>
      </c>
      <c r="L238" s="5">
        <f>COUNTIF(K$2:K$526,K238)</f>
        <v>2</v>
      </c>
      <c r="M238" s="8">
        <v>19990527</v>
      </c>
      <c r="N238" s="19">
        <f ca="1">ROUND(((TODAY())-(DATEVALUE(REPLACE(REPLACE(M238,5,0,"-"),8,0,"-"))))/365,0)</f>
        <v>21</v>
      </c>
      <c r="O238" s="20"/>
      <c r="P238" s="20">
        <v>1</v>
      </c>
      <c r="Q238" s="20">
        <v>350</v>
      </c>
      <c r="R238" s="20">
        <v>175</v>
      </c>
      <c r="S238" s="20">
        <v>182</v>
      </c>
      <c r="T238" s="8">
        <v>19530514</v>
      </c>
      <c r="U238" s="20">
        <f ca="1">ROUND(((TODAY())-(DATEVALUE(REPLACE(REPLACE(T238,5,0,"-"),8,0,"-"))))/365,0)</f>
        <v>67</v>
      </c>
      <c r="V238" s="20">
        <f ca="1">COUNTIF(U$2:U$526,U238)</f>
        <v>31</v>
      </c>
      <c r="W238" s="8">
        <v>19990527</v>
      </c>
      <c r="X238" s="8" t="b">
        <f>T238=W238</f>
        <v>0</v>
      </c>
      <c r="Y238" s="5" t="s">
        <v>9</v>
      </c>
      <c r="Z238" s="20">
        <v>2</v>
      </c>
      <c r="AA238" s="5" t="s">
        <v>13</v>
      </c>
      <c r="AB238" s="5" t="s">
        <v>7</v>
      </c>
      <c r="AC238" s="5" t="s">
        <v>7</v>
      </c>
      <c r="AD238" s="7" t="s">
        <v>29</v>
      </c>
      <c r="AE238" s="7" t="s">
        <v>0</v>
      </c>
      <c r="AF238" s="8">
        <v>0</v>
      </c>
      <c r="AG238" s="8">
        <v>145</v>
      </c>
      <c r="AH238" s="7" t="s">
        <v>9</v>
      </c>
    </row>
    <row r="239" spans="1:34" ht="15.75" x14ac:dyDescent="0.3">
      <c r="A239" s="23" t="s">
        <v>708</v>
      </c>
      <c r="B239" s="27" t="str">
        <f>REPLACE(REPLACE(A239,3,0,"-"),6,0,"-")</f>
        <v>ZF-74-27</v>
      </c>
      <c r="C239" s="25" t="str">
        <f>REPLACE(REPLACE(A239,1,1,""),2,4,"")</f>
        <v>F</v>
      </c>
      <c r="D239" s="6" t="str">
        <f>(REPLACE(A239,3,4,""))</f>
        <v>ZF</v>
      </c>
      <c r="E239" s="5" t="str">
        <f>IFERROR(VALUE(LEFT($B239,2)),"")</f>
        <v/>
      </c>
      <c r="F239" s="5">
        <f>IFERROR(VALUE(MID($B239,4,2)),"")</f>
        <v>74</v>
      </c>
      <c r="G239" s="5">
        <f>IFERROR(VALUE(RIGHT($B239,2)),"")</f>
        <v>27</v>
      </c>
      <c r="H239" s="5" t="s">
        <v>860</v>
      </c>
      <c r="I239" s="7" t="s">
        <v>11</v>
      </c>
      <c r="J239" s="7" t="s">
        <v>3</v>
      </c>
      <c r="K239" s="7" t="s">
        <v>93</v>
      </c>
      <c r="L239" s="5">
        <f>COUNTIF(K$2:K$526,K239)</f>
        <v>12</v>
      </c>
      <c r="M239" s="8">
        <v>20121129</v>
      </c>
      <c r="N239" s="19">
        <f ca="1">ROUND(((TODAY())-(DATEVALUE(REPLACE(REPLACE(M239,5,0,"-"),8,0,"-"))))/365,0)</f>
        <v>8</v>
      </c>
      <c r="O239" s="20">
        <v>1</v>
      </c>
      <c r="P239" s="20">
        <v>4</v>
      </c>
      <c r="Q239" s="20">
        <v>995</v>
      </c>
      <c r="R239" s="20">
        <v>195</v>
      </c>
      <c r="S239" s="20">
        <v>210</v>
      </c>
      <c r="T239" s="8">
        <v>19530520</v>
      </c>
      <c r="U239" s="20">
        <f ca="1">ROUND(((TODAY())-(DATEVALUE(REPLACE(REPLACE(T239,5,0,"-"),8,0,"-"))))/365,0)</f>
        <v>67</v>
      </c>
      <c r="V239" s="20">
        <f ca="1">COUNTIF(U$2:U$526,U239)</f>
        <v>31</v>
      </c>
      <c r="W239" s="8">
        <v>20121129</v>
      </c>
      <c r="X239" s="8" t="b">
        <f>T239=W239</f>
        <v>0</v>
      </c>
      <c r="Y239" s="5" t="s">
        <v>5</v>
      </c>
      <c r="Z239" s="20">
        <v>2</v>
      </c>
      <c r="AA239" s="5" t="s">
        <v>13</v>
      </c>
      <c r="AB239" s="5" t="s">
        <v>7</v>
      </c>
      <c r="AC239" s="5" t="s">
        <v>7</v>
      </c>
      <c r="AD239" s="7" t="s">
        <v>77</v>
      </c>
      <c r="AE239" s="7" t="s">
        <v>0</v>
      </c>
      <c r="AF239" s="8">
        <v>0.12</v>
      </c>
      <c r="AG239" s="8">
        <v>147</v>
      </c>
      <c r="AH239" s="7" t="s">
        <v>9</v>
      </c>
    </row>
    <row r="240" spans="1:34" ht="15.75" x14ac:dyDescent="0.3">
      <c r="A240" s="23" t="s">
        <v>153</v>
      </c>
      <c r="B240" s="27" t="str">
        <f>REPLACE(REPLACE(A240,3,0,"-"),6,0,"-")</f>
        <v>PE-51-78</v>
      </c>
      <c r="C240" s="25" t="str">
        <f>REPLACE(REPLACE(A240,1,1,""),2,4,"")</f>
        <v>E</v>
      </c>
      <c r="D240" s="6" t="str">
        <f>(REPLACE(A240,3,4,""))</f>
        <v>PE</v>
      </c>
      <c r="E240" s="5" t="str">
        <f>IFERROR(VALUE(LEFT($B240,2)),"")</f>
        <v/>
      </c>
      <c r="F240" s="5">
        <f>IFERROR(VALUE(MID($B240,4,2)),"")</f>
        <v>51</v>
      </c>
      <c r="G240" s="5">
        <f>IFERROR(VALUE(RIGHT($B240,2)),"")</f>
        <v>78</v>
      </c>
      <c r="H240" s="5">
        <v>1</v>
      </c>
      <c r="I240" s="7" t="s">
        <v>11</v>
      </c>
      <c r="J240" s="7" t="s">
        <v>3</v>
      </c>
      <c r="K240" s="7" t="s">
        <v>154</v>
      </c>
      <c r="L240" s="5">
        <f>COUNTIF(K$2:K$526,K240)</f>
        <v>1</v>
      </c>
      <c r="M240" s="8">
        <v>19770915</v>
      </c>
      <c r="N240" s="19">
        <f ca="1">ROUND(((TODAY())-(DATEVALUE(REPLACE(REPLACE(M240,5,0,"-"),8,0,"-"))))/365,0)</f>
        <v>43</v>
      </c>
      <c r="O240" s="20"/>
      <c r="P240" s="20">
        <v>1</v>
      </c>
      <c r="Q240" s="20">
        <v>350</v>
      </c>
      <c r="R240" s="20"/>
      <c r="S240" s="20"/>
      <c r="T240" s="8">
        <v>19530606</v>
      </c>
      <c r="U240" s="20">
        <f ca="1">ROUND(((TODAY())-(DATEVALUE(REPLACE(REPLACE(T240,5,0,"-"),8,0,"-"))))/365,0)</f>
        <v>67</v>
      </c>
      <c r="V240" s="20">
        <f ca="1">COUNTIF(U$2:U$526,U240)</f>
        <v>31</v>
      </c>
      <c r="W240" s="8">
        <v>19530606</v>
      </c>
      <c r="X240" s="8" t="b">
        <f>T240=W240</f>
        <v>1</v>
      </c>
      <c r="Y240" s="5" t="s">
        <v>5</v>
      </c>
      <c r="Z240" s="20">
        <v>2</v>
      </c>
      <c r="AA240" s="5" t="s">
        <v>13</v>
      </c>
      <c r="AB240" s="5" t="s">
        <v>7</v>
      </c>
      <c r="AC240" s="5" t="s">
        <v>7</v>
      </c>
      <c r="AD240" s="7" t="s">
        <v>0</v>
      </c>
      <c r="AE240" s="7" t="s">
        <v>0</v>
      </c>
      <c r="AF240" s="8">
        <v>0</v>
      </c>
      <c r="AG240" s="8"/>
      <c r="AH240" s="7" t="s">
        <v>9</v>
      </c>
    </row>
    <row r="241" spans="1:34" ht="15.75" x14ac:dyDescent="0.3">
      <c r="A241" s="23" t="s">
        <v>559</v>
      </c>
      <c r="B241" s="27" t="str">
        <f>REPLACE(REPLACE(A241,3,0,"-"),6,0,"-")</f>
        <v>ZF-82-85</v>
      </c>
      <c r="C241" s="25" t="str">
        <f>REPLACE(REPLACE(A241,1,1,""),2,4,"")</f>
        <v>F</v>
      </c>
      <c r="D241" s="6" t="str">
        <f>(REPLACE(A241,3,4,""))</f>
        <v>ZF</v>
      </c>
      <c r="E241" s="5" t="str">
        <f>IFERROR(VALUE(LEFT($B241,2)),"")</f>
        <v/>
      </c>
      <c r="F241" s="5">
        <f>IFERROR(VALUE(MID($B241,4,2)),"")</f>
        <v>82</v>
      </c>
      <c r="G241" s="5">
        <f>IFERROR(VALUE(RIGHT($B241,2)),"")</f>
        <v>85</v>
      </c>
      <c r="H241" s="5" t="s">
        <v>860</v>
      </c>
      <c r="I241" s="7" t="s">
        <v>11</v>
      </c>
      <c r="J241" s="7" t="s">
        <v>3</v>
      </c>
      <c r="K241" s="7" t="s">
        <v>3</v>
      </c>
      <c r="L241" s="5">
        <f>COUNTIF(K$2:K$526,K241)</f>
        <v>4</v>
      </c>
      <c r="M241" s="8">
        <v>20140731</v>
      </c>
      <c r="N241" s="19">
        <f ca="1">ROUND(((TODAY())-(DATEVALUE(REPLACE(REPLACE(M241,5,0,"-"),8,0,"-"))))/365,0)</f>
        <v>6</v>
      </c>
      <c r="O241" s="20">
        <v>2</v>
      </c>
      <c r="P241" s="20">
        <v>1</v>
      </c>
      <c r="Q241" s="20">
        <v>497</v>
      </c>
      <c r="R241" s="20">
        <v>169</v>
      </c>
      <c r="S241" s="20">
        <v>180</v>
      </c>
      <c r="T241" s="8">
        <v>19530620</v>
      </c>
      <c r="U241" s="20">
        <f ca="1">ROUND(((TODAY())-(DATEVALUE(REPLACE(REPLACE(T241,5,0,"-"),8,0,"-"))))/365,0)</f>
        <v>67</v>
      </c>
      <c r="V241" s="20">
        <f ca="1">COUNTIF(U$2:U$526,U241)</f>
        <v>31</v>
      </c>
      <c r="W241" s="8">
        <v>20140731</v>
      </c>
      <c r="X241" s="8" t="b">
        <f>T241=W241</f>
        <v>0</v>
      </c>
      <c r="Y241" s="5" t="s">
        <v>5</v>
      </c>
      <c r="Z241" s="20">
        <v>2</v>
      </c>
      <c r="AA241" s="5" t="s">
        <v>13</v>
      </c>
      <c r="AB241" s="5" t="s">
        <v>7</v>
      </c>
      <c r="AC241" s="5" t="s">
        <v>7</v>
      </c>
      <c r="AD241" s="7" t="s">
        <v>74</v>
      </c>
      <c r="AE241" s="7" t="s">
        <v>0</v>
      </c>
      <c r="AF241" s="8">
        <v>0.11</v>
      </c>
      <c r="AG241" s="8">
        <v>142</v>
      </c>
      <c r="AH241" s="7" t="s">
        <v>9</v>
      </c>
    </row>
    <row r="242" spans="1:34" ht="15.75" x14ac:dyDescent="0.3">
      <c r="A242" s="23" t="s">
        <v>107</v>
      </c>
      <c r="B242" s="27" t="str">
        <f>REPLACE(REPLACE(A242,3,0,"-"),6,0,"-")</f>
        <v>PE-77-31</v>
      </c>
      <c r="C242" s="25" t="str">
        <f>REPLACE(REPLACE(A242,1,1,""),2,4,"")</f>
        <v>E</v>
      </c>
      <c r="D242" s="6" t="str">
        <f>(REPLACE(A242,3,4,""))</f>
        <v>PE</v>
      </c>
      <c r="E242" s="5" t="str">
        <f>IFERROR(VALUE(LEFT($B242,2)),"")</f>
        <v/>
      </c>
      <c r="F242" s="5">
        <f>IFERROR(VALUE(MID($B242,4,2)),"")</f>
        <v>77</v>
      </c>
      <c r="G242" s="5">
        <f>IFERROR(VALUE(RIGHT($B242,2)),"")</f>
        <v>31</v>
      </c>
      <c r="H242" s="5">
        <v>1</v>
      </c>
      <c r="I242" s="7" t="s">
        <v>11</v>
      </c>
      <c r="J242" s="7" t="s">
        <v>3</v>
      </c>
      <c r="K242" s="7" t="s">
        <v>108</v>
      </c>
      <c r="L242" s="5">
        <f>COUNTIF(K$2:K$526,K242)</f>
        <v>1</v>
      </c>
      <c r="M242" s="8">
        <v>19790509</v>
      </c>
      <c r="N242" s="19">
        <f ca="1">ROUND(((TODAY())-(DATEVALUE(REPLACE(REPLACE(M242,5,0,"-"),8,0,"-"))))/365,0)</f>
        <v>41</v>
      </c>
      <c r="O242" s="20"/>
      <c r="P242" s="20">
        <v>4</v>
      </c>
      <c r="Q242" s="20">
        <v>1000</v>
      </c>
      <c r="R242" s="20"/>
      <c r="S242" s="20"/>
      <c r="T242" s="8">
        <v>19530624</v>
      </c>
      <c r="U242" s="20">
        <f ca="1">ROUND(((TODAY())-(DATEVALUE(REPLACE(REPLACE(T242,5,0,"-"),8,0,"-"))))/365,0)</f>
        <v>67</v>
      </c>
      <c r="V242" s="20">
        <f ca="1">COUNTIF(U$2:U$526,U242)</f>
        <v>31</v>
      </c>
      <c r="W242" s="8">
        <v>19530624</v>
      </c>
      <c r="X242" s="8" t="b">
        <f>T242=W242</f>
        <v>1</v>
      </c>
      <c r="Y242" s="5" t="s">
        <v>9</v>
      </c>
      <c r="Z242" s="20"/>
      <c r="AA242" s="5" t="s">
        <v>13</v>
      </c>
      <c r="AB242" s="5" t="s">
        <v>7</v>
      </c>
      <c r="AC242" s="5" t="s">
        <v>7</v>
      </c>
      <c r="AD242" s="7" t="s">
        <v>0</v>
      </c>
      <c r="AE242" s="7" t="s">
        <v>0</v>
      </c>
      <c r="AF242" s="8">
        <v>0</v>
      </c>
      <c r="AG242" s="8"/>
      <c r="AH242" s="7" t="s">
        <v>5</v>
      </c>
    </row>
    <row r="243" spans="1:34" ht="15.75" x14ac:dyDescent="0.3">
      <c r="A243" s="23" t="s">
        <v>262</v>
      </c>
      <c r="B243" s="27" t="str">
        <f>REPLACE(REPLACE(A243,3,0,"-"),6,0,"-")</f>
        <v>MB-52-BD</v>
      </c>
      <c r="C243" s="25" t="str">
        <f>REPLACE(REPLACE(A243,1,1,""),2,4,"")</f>
        <v>B</v>
      </c>
      <c r="D243" s="6" t="str">
        <f>(REPLACE(A243,3,4,""))</f>
        <v>MB</v>
      </c>
      <c r="E243" s="5" t="str">
        <f>IFERROR(VALUE(LEFT($B243,2)),"")</f>
        <v/>
      </c>
      <c r="F243" s="5">
        <f>IFERROR(VALUE(MID($B243,4,2)),"")</f>
        <v>52</v>
      </c>
      <c r="G243" s="5" t="str">
        <f>IFERROR(VALUE(RIGHT($B243,2)),"")</f>
        <v/>
      </c>
      <c r="H243" s="5" t="s">
        <v>860</v>
      </c>
      <c r="I243" s="7" t="s">
        <v>11</v>
      </c>
      <c r="J243" s="7" t="s">
        <v>3</v>
      </c>
      <c r="K243" s="7" t="s">
        <v>46</v>
      </c>
      <c r="L243" s="5">
        <f>COUNTIF(K$2:K$526,K243)</f>
        <v>77</v>
      </c>
      <c r="M243" s="8">
        <v>20131221</v>
      </c>
      <c r="N243" s="19">
        <f ca="1">ROUND(((TODAY())-(DATEVALUE(REPLACE(REPLACE(M243,5,0,"-"),8,0,"-"))))/365,0)</f>
        <v>7</v>
      </c>
      <c r="O243" s="20"/>
      <c r="P243" s="20">
        <v>1</v>
      </c>
      <c r="Q243" s="20">
        <v>350</v>
      </c>
      <c r="R243" s="20"/>
      <c r="S243" s="20"/>
      <c r="T243" s="8">
        <v>19530630</v>
      </c>
      <c r="U243" s="20">
        <f ca="1">ROUND(((TODAY())-(DATEVALUE(REPLACE(REPLACE(T243,5,0,"-"),8,0,"-"))))/365,0)</f>
        <v>67</v>
      </c>
      <c r="V243" s="20">
        <f ca="1">COUNTIF(U$2:U$526,U243)</f>
        <v>31</v>
      </c>
      <c r="W243" s="8">
        <v>19540929</v>
      </c>
      <c r="X243" s="8" t="b">
        <f>T243=W243</f>
        <v>0</v>
      </c>
      <c r="Y243" s="5" t="s">
        <v>5</v>
      </c>
      <c r="Z243" s="20">
        <v>2</v>
      </c>
      <c r="AA243" s="5" t="s">
        <v>13</v>
      </c>
      <c r="AB243" s="5" t="s">
        <v>7</v>
      </c>
      <c r="AC243" s="5" t="s">
        <v>7</v>
      </c>
      <c r="AD243" s="7" t="s">
        <v>41</v>
      </c>
      <c r="AE243" s="7" t="s">
        <v>0</v>
      </c>
      <c r="AF243" s="8">
        <v>0</v>
      </c>
      <c r="AG243" s="8"/>
      <c r="AH243" s="7" t="s">
        <v>9</v>
      </c>
    </row>
    <row r="244" spans="1:34" ht="15.75" x14ac:dyDescent="0.3">
      <c r="A244" s="23" t="s">
        <v>274</v>
      </c>
      <c r="B244" s="31" t="str">
        <f>REPLACE(REPLACE(A244,3,0,"-"),6,0,"-")</f>
        <v>MF-05-VL</v>
      </c>
      <c r="C244" s="25" t="str">
        <f>REPLACE(REPLACE(A244,1,1,""),2,4,"")</f>
        <v>F</v>
      </c>
      <c r="D244" s="6" t="str">
        <f>(REPLACE(A244,3,4,""))</f>
        <v>MF</v>
      </c>
      <c r="E244" s="5" t="str">
        <f>IFERROR(VALUE(LEFT($B244,2)),"")</f>
        <v/>
      </c>
      <c r="F244" s="5">
        <f>IFERROR(VALUE(MID($B244,4,2)),"")</f>
        <v>5</v>
      </c>
      <c r="G244" s="5" t="str">
        <f>IFERROR(VALUE(RIGHT($B244,2)),"")</f>
        <v/>
      </c>
      <c r="H244" s="5">
        <v>4</v>
      </c>
      <c r="I244" s="7" t="s">
        <v>11</v>
      </c>
      <c r="J244" s="7" t="s">
        <v>3</v>
      </c>
      <c r="K244" s="7" t="s">
        <v>170</v>
      </c>
      <c r="L244" s="5">
        <f>COUNTIF(K$2:K$526,K244)</f>
        <v>7</v>
      </c>
      <c r="M244" s="8">
        <v>19830910</v>
      </c>
      <c r="N244" s="19">
        <f ca="1">ROUND(((TODAY())-(DATEVALUE(REPLACE(REPLACE(M244,5,0,"-"),8,0,"-"))))/365,0)</f>
        <v>37</v>
      </c>
      <c r="O244" s="20"/>
      <c r="P244" s="20">
        <v>1</v>
      </c>
      <c r="Q244" s="20">
        <v>350</v>
      </c>
      <c r="R244" s="20"/>
      <c r="S244" s="20"/>
      <c r="T244" s="8">
        <v>19530630</v>
      </c>
      <c r="U244" s="20">
        <f ca="1">ROUND(((TODAY())-(DATEVALUE(REPLACE(REPLACE(T244,5,0,"-"),8,0,"-"))))/365,0)</f>
        <v>67</v>
      </c>
      <c r="V244" s="20">
        <f ca="1">COUNTIF(U$2:U$526,U244)</f>
        <v>31</v>
      </c>
      <c r="W244" s="8">
        <v>19830910</v>
      </c>
      <c r="X244" s="8" t="b">
        <f>T244=W244</f>
        <v>0</v>
      </c>
      <c r="Y244" s="5" t="s">
        <v>5</v>
      </c>
      <c r="Z244" s="20">
        <v>2</v>
      </c>
      <c r="AA244" s="5" t="s">
        <v>13</v>
      </c>
      <c r="AB244" s="5" t="s">
        <v>7</v>
      </c>
      <c r="AC244" s="5" t="s">
        <v>7</v>
      </c>
      <c r="AD244" s="7" t="s">
        <v>41</v>
      </c>
      <c r="AE244" s="7" t="s">
        <v>0</v>
      </c>
      <c r="AF244" s="8">
        <v>0</v>
      </c>
      <c r="AG244" s="8"/>
      <c r="AH244" s="7" t="s">
        <v>9</v>
      </c>
    </row>
    <row r="245" spans="1:34" ht="15.75" x14ac:dyDescent="0.3">
      <c r="A245" s="23" t="s">
        <v>329</v>
      </c>
      <c r="B245" s="30" t="str">
        <f>REPLACE(REPLACE(A245,3,0,"-"),6,0,"-")</f>
        <v>SE-75-68</v>
      </c>
      <c r="C245" s="25" t="str">
        <f>REPLACE(REPLACE(A245,1,1,""),2,4,"")</f>
        <v>E</v>
      </c>
      <c r="D245" s="6" t="str">
        <f>(REPLACE(A245,3,4,""))</f>
        <v>SE</v>
      </c>
      <c r="E245" s="5" t="str">
        <f>IFERROR(VALUE(LEFT($B245,2)),"")</f>
        <v/>
      </c>
      <c r="F245" s="5">
        <f>IFERROR(VALUE(MID($B245,4,2)),"")</f>
        <v>75</v>
      </c>
      <c r="G245" s="5">
        <f>IFERROR(VALUE(RIGHT($B245,2)),"")</f>
        <v>68</v>
      </c>
      <c r="H245" s="5">
        <v>1</v>
      </c>
      <c r="I245" s="7" t="s">
        <v>11</v>
      </c>
      <c r="J245" s="7" t="s">
        <v>3</v>
      </c>
      <c r="K245" s="7" t="s">
        <v>0</v>
      </c>
      <c r="L245" s="5">
        <f>COUNTIF(K$2:K$526,K245)</f>
        <v>37</v>
      </c>
      <c r="M245" s="8">
        <v>19960927</v>
      </c>
      <c r="N245" s="19">
        <f ca="1">ROUND(((TODAY())-(DATEVALUE(REPLACE(REPLACE(M245,5,0,"-"),8,0,"-"))))/365,0)</f>
        <v>24</v>
      </c>
      <c r="O245" s="20"/>
      <c r="P245" s="20">
        <v>1</v>
      </c>
      <c r="Q245" s="20">
        <v>350</v>
      </c>
      <c r="R245" s="20"/>
      <c r="S245" s="20"/>
      <c r="T245" s="8">
        <v>19530630</v>
      </c>
      <c r="U245" s="20">
        <f ca="1">ROUND(((TODAY())-(DATEVALUE(REPLACE(REPLACE(T245,5,0,"-"),8,0,"-"))))/365,0)</f>
        <v>67</v>
      </c>
      <c r="V245" s="20">
        <f ca="1">COUNTIF(U$2:U$526,U245)</f>
        <v>31</v>
      </c>
      <c r="W245" s="8">
        <v>19560307</v>
      </c>
      <c r="X245" s="8" t="b">
        <f>T245=W245</f>
        <v>0</v>
      </c>
      <c r="Y245" s="5" t="s">
        <v>5</v>
      </c>
      <c r="Z245" s="20">
        <v>2</v>
      </c>
      <c r="AA245" s="5" t="s">
        <v>13</v>
      </c>
      <c r="AB245" s="5" t="s">
        <v>7</v>
      </c>
      <c r="AC245" s="5" t="s">
        <v>7</v>
      </c>
      <c r="AD245" s="7" t="s">
        <v>41</v>
      </c>
      <c r="AE245" s="7" t="s">
        <v>0</v>
      </c>
      <c r="AF245" s="8">
        <v>0</v>
      </c>
      <c r="AG245" s="8"/>
      <c r="AH245" s="7" t="s">
        <v>9</v>
      </c>
    </row>
    <row r="246" spans="1:34" ht="15.75" x14ac:dyDescent="0.3">
      <c r="A246" s="23" t="s">
        <v>521</v>
      </c>
      <c r="B246" s="27" t="str">
        <f>REPLACE(REPLACE(A246,3,0,"-"),6,0,"-")</f>
        <v>ZM-99-30</v>
      </c>
      <c r="C246" s="25" t="str">
        <f>REPLACE(REPLACE(A246,1,1,""),2,4,"")</f>
        <v>M</v>
      </c>
      <c r="D246" s="6" t="str">
        <f>(REPLACE(A246,3,4,""))</f>
        <v>ZM</v>
      </c>
      <c r="E246" s="5" t="str">
        <f>IFERROR(VALUE(LEFT($B246,2)),"")</f>
        <v/>
      </c>
      <c r="F246" s="5">
        <f>IFERROR(VALUE(MID($B246,4,2)),"")</f>
        <v>99</v>
      </c>
      <c r="G246" s="5">
        <f>IFERROR(VALUE(RIGHT($B246,2)),"")</f>
        <v>30</v>
      </c>
      <c r="H246" s="5" t="s">
        <v>860</v>
      </c>
      <c r="I246" s="7" t="s">
        <v>11</v>
      </c>
      <c r="J246" s="7" t="s">
        <v>3</v>
      </c>
      <c r="K246" s="7" t="s">
        <v>43</v>
      </c>
      <c r="L246" s="5">
        <f>COUNTIF(K$2:K$526,K246)</f>
        <v>10</v>
      </c>
      <c r="M246" s="8">
        <v>20000925</v>
      </c>
      <c r="N246" s="19">
        <f ca="1">ROUND(((TODAY())-(DATEVALUE(REPLACE(REPLACE(M246,5,0,"-"),8,0,"-"))))/365,0)</f>
        <v>20</v>
      </c>
      <c r="O246" s="20"/>
      <c r="P246" s="20">
        <v>1</v>
      </c>
      <c r="Q246" s="20">
        <v>598</v>
      </c>
      <c r="R246" s="20">
        <v>140</v>
      </c>
      <c r="S246" s="20">
        <v>147</v>
      </c>
      <c r="T246" s="8">
        <v>19530630</v>
      </c>
      <c r="U246" s="20">
        <f ca="1">ROUND(((TODAY())-(DATEVALUE(REPLACE(REPLACE(T246,5,0,"-"),8,0,"-"))))/365,0)</f>
        <v>67</v>
      </c>
      <c r="V246" s="20">
        <f ca="1">COUNTIF(U$2:U$526,U246)</f>
        <v>31</v>
      </c>
      <c r="W246" s="8">
        <v>20000925</v>
      </c>
      <c r="X246" s="8" t="b">
        <f>T246=W246</f>
        <v>0</v>
      </c>
      <c r="Y246" s="5" t="s">
        <v>5</v>
      </c>
      <c r="Z246" s="20">
        <v>2</v>
      </c>
      <c r="AA246" s="5" t="s">
        <v>13</v>
      </c>
      <c r="AB246" s="5" t="s">
        <v>7</v>
      </c>
      <c r="AC246" s="5" t="s">
        <v>7</v>
      </c>
      <c r="AD246" s="7" t="s">
        <v>29</v>
      </c>
      <c r="AE246" s="7" t="s">
        <v>0</v>
      </c>
      <c r="AF246" s="8">
        <v>1.33</v>
      </c>
      <c r="AG246" s="8">
        <v>143</v>
      </c>
      <c r="AH246" s="7" t="s">
        <v>9</v>
      </c>
    </row>
    <row r="247" spans="1:34" ht="15.75" x14ac:dyDescent="0.3">
      <c r="A247" s="23" t="s">
        <v>528</v>
      </c>
      <c r="B247" s="27" t="str">
        <f>REPLACE(REPLACE(A247,3,0,"-"),6,0,"-")</f>
        <v>ZF-77-02</v>
      </c>
      <c r="C247" s="25" t="str">
        <f>REPLACE(REPLACE(A247,1,1,""),2,4,"")</f>
        <v>F</v>
      </c>
      <c r="D247" s="6" t="str">
        <f>(REPLACE(A247,3,4,""))</f>
        <v>ZF</v>
      </c>
      <c r="E247" s="5" t="str">
        <f>IFERROR(VALUE(LEFT($B247,2)),"")</f>
        <v/>
      </c>
      <c r="F247" s="5">
        <f>IFERROR(VALUE(MID($B247,4,2)),"")</f>
        <v>77</v>
      </c>
      <c r="G247" s="5">
        <f>IFERROR(VALUE(RIGHT($B247,2)),"")</f>
        <v>2</v>
      </c>
      <c r="H247" s="5" t="s">
        <v>860</v>
      </c>
      <c r="I247" s="7" t="s">
        <v>11</v>
      </c>
      <c r="J247" s="7" t="s">
        <v>3</v>
      </c>
      <c r="K247" s="7" t="s">
        <v>529</v>
      </c>
      <c r="L247" s="5">
        <f>COUNTIF(K$2:K$526,K247)</f>
        <v>1</v>
      </c>
      <c r="M247" s="8">
        <v>20130515</v>
      </c>
      <c r="N247" s="19">
        <f ca="1">ROUND(((TODAY())-(DATEVALUE(REPLACE(REPLACE(M247,5,0,"-"),8,0,"-"))))/365,0)</f>
        <v>7</v>
      </c>
      <c r="O247" s="20"/>
      <c r="P247" s="20">
        <v>4</v>
      </c>
      <c r="Q247" s="20">
        <v>997</v>
      </c>
      <c r="R247" s="20"/>
      <c r="S247" s="20"/>
      <c r="T247" s="8">
        <v>19530630</v>
      </c>
      <c r="U247" s="20">
        <f ca="1">ROUND(((TODAY())-(DATEVALUE(REPLACE(REPLACE(T247,5,0,"-"),8,0,"-"))))/365,0)</f>
        <v>67</v>
      </c>
      <c r="V247" s="20">
        <f ca="1">COUNTIF(U$2:U$526,U247)</f>
        <v>31</v>
      </c>
      <c r="W247" s="8">
        <v>19860924</v>
      </c>
      <c r="X247" s="8" t="b">
        <f>T247=W247</f>
        <v>0</v>
      </c>
      <c r="Y247" s="5" t="s">
        <v>5</v>
      </c>
      <c r="Z247" s="20">
        <v>2</v>
      </c>
      <c r="AA247" s="5" t="s">
        <v>13</v>
      </c>
      <c r="AB247" s="5" t="s">
        <v>7</v>
      </c>
      <c r="AC247" s="5" t="s">
        <v>7</v>
      </c>
      <c r="AD247" s="7" t="s">
        <v>530</v>
      </c>
      <c r="AE247" s="7" t="s">
        <v>0</v>
      </c>
      <c r="AF247" s="8">
        <v>0</v>
      </c>
      <c r="AG247" s="8"/>
      <c r="AH247" s="7" t="s">
        <v>9</v>
      </c>
    </row>
    <row r="248" spans="1:34" ht="15.75" x14ac:dyDescent="0.3">
      <c r="A248" s="23" t="s">
        <v>578</v>
      </c>
      <c r="B248" s="27" t="str">
        <f>REPLACE(REPLACE(A248,3,0,"-"),6,0,"-")</f>
        <v>ZF-81-87</v>
      </c>
      <c r="C248" s="25" t="str">
        <f>REPLACE(REPLACE(A248,1,1,""),2,4,"")</f>
        <v>F</v>
      </c>
      <c r="D248" s="6" t="str">
        <f>(REPLACE(A248,3,4,""))</f>
        <v>ZF</v>
      </c>
      <c r="E248" s="5" t="str">
        <f>IFERROR(VALUE(LEFT($B248,2)),"")</f>
        <v/>
      </c>
      <c r="F248" s="5">
        <f>IFERROR(VALUE(MID($B248,4,2)),"")</f>
        <v>81</v>
      </c>
      <c r="G248" s="5">
        <f>IFERROR(VALUE(RIGHT($B248,2)),"")</f>
        <v>87</v>
      </c>
      <c r="H248" s="5" t="s">
        <v>860</v>
      </c>
      <c r="I248" s="7" t="s">
        <v>11</v>
      </c>
      <c r="J248" s="7" t="s">
        <v>3</v>
      </c>
      <c r="K248" s="7" t="s">
        <v>43</v>
      </c>
      <c r="L248" s="5">
        <f>COUNTIF(K$2:K$526,K248)</f>
        <v>10</v>
      </c>
      <c r="M248" s="8">
        <v>20140528</v>
      </c>
      <c r="N248" s="19">
        <f ca="1">ROUND(((TODAY())-(DATEVALUE(REPLACE(REPLACE(M248,5,0,"-"),8,0,"-"))))/365,0)</f>
        <v>6</v>
      </c>
      <c r="O248" s="20">
        <v>1</v>
      </c>
      <c r="P248" s="20">
        <v>1</v>
      </c>
      <c r="Q248" s="20">
        <v>598</v>
      </c>
      <c r="R248" s="20">
        <v>159</v>
      </c>
      <c r="S248" s="20">
        <v>170</v>
      </c>
      <c r="T248" s="8">
        <v>19530630</v>
      </c>
      <c r="U248" s="20">
        <f ca="1">ROUND(((TODAY())-(DATEVALUE(REPLACE(REPLACE(T248,5,0,"-"),8,0,"-"))))/365,0)</f>
        <v>67</v>
      </c>
      <c r="V248" s="20">
        <f ca="1">COUNTIF(U$2:U$526,U248)</f>
        <v>31</v>
      </c>
      <c r="W248" s="8">
        <v>20140528</v>
      </c>
      <c r="X248" s="8" t="b">
        <f>T248=W248</f>
        <v>0</v>
      </c>
      <c r="Y248" s="5" t="s">
        <v>5</v>
      </c>
      <c r="Z248" s="20">
        <v>2</v>
      </c>
      <c r="AA248" s="5" t="s">
        <v>13</v>
      </c>
      <c r="AB248" s="5" t="s">
        <v>7</v>
      </c>
      <c r="AC248" s="5" t="s">
        <v>7</v>
      </c>
      <c r="AD248" s="7" t="s">
        <v>77</v>
      </c>
      <c r="AE248" s="7" t="s">
        <v>0</v>
      </c>
      <c r="AF248" s="8">
        <v>7.0000000000000007E-2</v>
      </c>
      <c r="AG248" s="8">
        <v>142</v>
      </c>
      <c r="AH248" s="7" t="s">
        <v>9</v>
      </c>
    </row>
    <row r="249" spans="1:34" ht="15.75" x14ac:dyDescent="0.3">
      <c r="A249" s="23" t="s">
        <v>605</v>
      </c>
      <c r="B249" s="27" t="str">
        <f>REPLACE(REPLACE(A249,3,0,"-"),6,0,"-")</f>
        <v>MF-29-NJ</v>
      </c>
      <c r="C249" s="25" t="str">
        <f>REPLACE(REPLACE(A249,1,1,""),2,4,"")</f>
        <v>F</v>
      </c>
      <c r="D249" s="6" t="str">
        <f>(REPLACE(A249,3,4,""))</f>
        <v>MF</v>
      </c>
      <c r="E249" s="5" t="str">
        <f>IFERROR(VALUE(LEFT($B249,2)),"")</f>
        <v/>
      </c>
      <c r="F249" s="5">
        <f>IFERROR(VALUE(MID($B249,4,2)),"")</f>
        <v>29</v>
      </c>
      <c r="G249" s="5" t="str">
        <f>IFERROR(VALUE(RIGHT($B249,2)),"")</f>
        <v/>
      </c>
      <c r="H249" s="5" t="s">
        <v>860</v>
      </c>
      <c r="I249" s="7" t="s">
        <v>135</v>
      </c>
      <c r="J249" s="7" t="s">
        <v>3</v>
      </c>
      <c r="K249" s="7" t="s">
        <v>606</v>
      </c>
      <c r="L249" s="5">
        <f>COUNTIF(K$2:K$526,K249)</f>
        <v>1</v>
      </c>
      <c r="M249" s="8">
        <v>19841019</v>
      </c>
      <c r="N249" s="19">
        <f ca="1">ROUND(((TODAY())-(DATEVALUE(REPLACE(REPLACE(M249,5,0,"-"),8,0,"-"))))/365,0)</f>
        <v>36</v>
      </c>
      <c r="O249" s="20">
        <v>4</v>
      </c>
      <c r="P249" s="20">
        <v>1</v>
      </c>
      <c r="Q249" s="20">
        <v>598</v>
      </c>
      <c r="R249" s="20">
        <v>100</v>
      </c>
      <c r="S249" s="20">
        <v>107</v>
      </c>
      <c r="T249" s="8">
        <v>19530630</v>
      </c>
      <c r="U249" s="20">
        <f ca="1">ROUND(((TODAY())-(DATEVALUE(REPLACE(REPLACE(T249,5,0,"-"),8,0,"-"))))/365,0)</f>
        <v>67</v>
      </c>
      <c r="V249" s="20">
        <f ca="1">COUNTIF(U$2:U$526,U249)</f>
        <v>31</v>
      </c>
      <c r="W249" s="8">
        <v>19841019</v>
      </c>
      <c r="X249" s="8" t="b">
        <f>T249=W249</f>
        <v>0</v>
      </c>
      <c r="Y249" s="5" t="s">
        <v>9</v>
      </c>
      <c r="Z249" s="20">
        <v>3</v>
      </c>
      <c r="AA249" s="5" t="s">
        <v>136</v>
      </c>
      <c r="AB249" s="5" t="s">
        <v>7</v>
      </c>
      <c r="AC249" s="5" t="s">
        <v>7</v>
      </c>
      <c r="AD249" s="7" t="s">
        <v>29</v>
      </c>
      <c r="AE249" s="7" t="s">
        <v>0</v>
      </c>
      <c r="AF249" s="8">
        <v>0</v>
      </c>
      <c r="AG249" s="8"/>
      <c r="AH249" s="7" t="s">
        <v>9</v>
      </c>
    </row>
    <row r="250" spans="1:34" ht="15.75" x14ac:dyDescent="0.3">
      <c r="A250" s="23" t="s">
        <v>197</v>
      </c>
      <c r="B250" s="27" t="str">
        <f>REPLACE(REPLACE(A250,3,0,"-"),6,0,"-")</f>
        <v>PH-36-26</v>
      </c>
      <c r="C250" s="25" t="str">
        <f>REPLACE(REPLACE(A250,1,1,""),2,4,"")</f>
        <v>H</v>
      </c>
      <c r="D250" s="6" t="str">
        <f>(REPLACE(A250,3,4,""))</f>
        <v>PH</v>
      </c>
      <c r="E250" s="5" t="str">
        <f>IFERROR(VALUE(LEFT($B250,2)),"")</f>
        <v/>
      </c>
      <c r="F250" s="5">
        <f>IFERROR(VALUE(MID($B250,4,2)),"")</f>
        <v>36</v>
      </c>
      <c r="G250" s="5">
        <f>IFERROR(VALUE(RIGHT($B250,2)),"")</f>
        <v>26</v>
      </c>
      <c r="H250" s="5">
        <v>1</v>
      </c>
      <c r="I250" s="7" t="s">
        <v>11</v>
      </c>
      <c r="J250" s="7" t="s">
        <v>3</v>
      </c>
      <c r="K250" s="7" t="s">
        <v>46</v>
      </c>
      <c r="L250" s="5">
        <f>COUNTIF(K$2:K$526,K250)</f>
        <v>77</v>
      </c>
      <c r="M250" s="8">
        <v>19940222</v>
      </c>
      <c r="N250" s="19">
        <f ca="1">ROUND(((TODAY())-(DATEVALUE(REPLACE(REPLACE(M250,5,0,"-"),8,0,"-"))))/365,0)</f>
        <v>27</v>
      </c>
      <c r="O250" s="20"/>
      <c r="P250" s="20">
        <v>1</v>
      </c>
      <c r="Q250" s="20">
        <v>350</v>
      </c>
      <c r="R250" s="20"/>
      <c r="S250" s="20"/>
      <c r="T250" s="8">
        <v>19530811</v>
      </c>
      <c r="U250" s="20">
        <f ca="1">ROUND(((TODAY())-(DATEVALUE(REPLACE(REPLACE(T250,5,0,"-"),8,0,"-"))))/365,0)</f>
        <v>67</v>
      </c>
      <c r="V250" s="20">
        <f ca="1">COUNTIF(U$2:U$526,U250)</f>
        <v>31</v>
      </c>
      <c r="W250" s="8">
        <v>19530811</v>
      </c>
      <c r="X250" s="8" t="b">
        <f>T250=W250</f>
        <v>1</v>
      </c>
      <c r="Y250" s="5" t="s">
        <v>5</v>
      </c>
      <c r="Z250" s="20">
        <v>2</v>
      </c>
      <c r="AA250" s="5" t="s">
        <v>13</v>
      </c>
      <c r="AB250" s="5" t="s">
        <v>7</v>
      </c>
      <c r="AC250" s="5" t="s">
        <v>7</v>
      </c>
      <c r="AD250" s="7" t="s">
        <v>29</v>
      </c>
      <c r="AE250" s="7" t="s">
        <v>0</v>
      </c>
      <c r="AF250" s="8">
        <v>0</v>
      </c>
      <c r="AG250" s="8"/>
      <c r="AH250" s="7" t="s">
        <v>9</v>
      </c>
    </row>
    <row r="251" spans="1:34" ht="15.75" x14ac:dyDescent="0.3">
      <c r="A251" s="23" t="s">
        <v>560</v>
      </c>
      <c r="B251" s="27" t="str">
        <f>REPLACE(REPLACE(A251,3,0,"-"),6,0,"-")</f>
        <v>PH-37-95</v>
      </c>
      <c r="C251" s="25" t="str">
        <f>REPLACE(REPLACE(A251,1,1,""),2,4,"")</f>
        <v>H</v>
      </c>
      <c r="D251" s="6" t="str">
        <f>(REPLACE(A251,3,4,""))</f>
        <v>PH</v>
      </c>
      <c r="E251" s="5" t="str">
        <f>IFERROR(VALUE(LEFT($B251,2)),"")</f>
        <v/>
      </c>
      <c r="F251" s="5">
        <f>IFERROR(VALUE(MID($B251,4,2)),"")</f>
        <v>37</v>
      </c>
      <c r="G251" s="5">
        <f>IFERROR(VALUE(RIGHT($B251,2)),"")</f>
        <v>95</v>
      </c>
      <c r="H251" s="5">
        <v>1</v>
      </c>
      <c r="I251" s="7" t="s">
        <v>11</v>
      </c>
      <c r="J251" s="7" t="s">
        <v>3</v>
      </c>
      <c r="K251" s="7" t="s">
        <v>0</v>
      </c>
      <c r="L251" s="5">
        <f>COUNTIF(K$2:K$526,K251)</f>
        <v>37</v>
      </c>
      <c r="M251" s="8">
        <v>19850920</v>
      </c>
      <c r="N251" s="19">
        <f ca="1">ROUND(((TODAY())-(DATEVALUE(REPLACE(REPLACE(M251,5,0,"-"),8,0,"-"))))/365,0)</f>
        <v>35</v>
      </c>
      <c r="O251" s="20"/>
      <c r="P251" s="20">
        <v>1</v>
      </c>
      <c r="Q251" s="20">
        <v>350</v>
      </c>
      <c r="R251" s="20"/>
      <c r="S251" s="20"/>
      <c r="T251" s="8">
        <v>19530812</v>
      </c>
      <c r="U251" s="20">
        <f ca="1">ROUND(((TODAY())-(DATEVALUE(REPLACE(REPLACE(T251,5,0,"-"),8,0,"-"))))/365,0)</f>
        <v>67</v>
      </c>
      <c r="V251" s="20">
        <f ca="1">COUNTIF(U$2:U$526,U251)</f>
        <v>31</v>
      </c>
      <c r="W251" s="8">
        <v>19530812</v>
      </c>
      <c r="X251" s="8" t="b">
        <f>T251=W251</f>
        <v>1</v>
      </c>
      <c r="Y251" s="5" t="s">
        <v>5</v>
      </c>
      <c r="Z251" s="20">
        <v>2</v>
      </c>
      <c r="AA251" s="5" t="s">
        <v>13</v>
      </c>
      <c r="AB251" s="5" t="s">
        <v>7</v>
      </c>
      <c r="AC251" s="5" t="s">
        <v>7</v>
      </c>
      <c r="AD251" s="7" t="s">
        <v>0</v>
      </c>
      <c r="AE251" s="7" t="s">
        <v>0</v>
      </c>
      <c r="AF251" s="8">
        <v>0</v>
      </c>
      <c r="AG251" s="8"/>
      <c r="AH251" s="7" t="s">
        <v>9</v>
      </c>
    </row>
    <row r="252" spans="1:34" ht="15.75" x14ac:dyDescent="0.3">
      <c r="A252" s="23" t="s">
        <v>185</v>
      </c>
      <c r="B252" s="27" t="str">
        <f>REPLACE(REPLACE(A252,3,0,"-"),6,0,"-")</f>
        <v>ZL-87-78</v>
      </c>
      <c r="C252" s="25" t="str">
        <f>REPLACE(REPLACE(A252,1,1,""),2,4,"")</f>
        <v>L</v>
      </c>
      <c r="D252" s="6" t="str">
        <f>(REPLACE(A252,3,4,""))</f>
        <v>ZL</v>
      </c>
      <c r="E252" s="5" t="str">
        <f>IFERROR(VALUE(LEFT($B252,2)),"")</f>
        <v/>
      </c>
      <c r="F252" s="5">
        <f>IFERROR(VALUE(MID($B252,4,2)),"")</f>
        <v>87</v>
      </c>
      <c r="G252" s="5">
        <f>IFERROR(VALUE(RIGHT($B252,2)),"")</f>
        <v>78</v>
      </c>
      <c r="H252" s="5">
        <v>1</v>
      </c>
      <c r="I252" s="7" t="s">
        <v>11</v>
      </c>
      <c r="J252" s="7" t="s">
        <v>3</v>
      </c>
      <c r="K252" s="7" t="s">
        <v>38</v>
      </c>
      <c r="L252" s="5">
        <f>COUNTIF(K$2:K$526,K252)</f>
        <v>29</v>
      </c>
      <c r="M252" s="8">
        <v>19861211</v>
      </c>
      <c r="N252" s="19">
        <f ca="1">ROUND(((TODAY())-(DATEVALUE(REPLACE(REPLACE(M252,5,0,"-"),8,0,"-"))))/365,0)</f>
        <v>34</v>
      </c>
      <c r="O252" s="20"/>
      <c r="P252" s="20">
        <v>1</v>
      </c>
      <c r="Q252" s="20">
        <v>500</v>
      </c>
      <c r="R252" s="20"/>
      <c r="S252" s="20"/>
      <c r="T252" s="8">
        <v>19530829</v>
      </c>
      <c r="U252" s="20">
        <f ca="1">ROUND(((TODAY())-(DATEVALUE(REPLACE(REPLACE(T252,5,0,"-"),8,0,"-"))))/365,0)</f>
        <v>67</v>
      </c>
      <c r="V252" s="20">
        <f ca="1">COUNTIF(U$2:U$526,U252)</f>
        <v>31</v>
      </c>
      <c r="W252" s="8">
        <v>19530829</v>
      </c>
      <c r="X252" s="8" t="b">
        <f>T252=W252</f>
        <v>1</v>
      </c>
      <c r="Y252" s="5" t="s">
        <v>5</v>
      </c>
      <c r="Z252" s="20">
        <v>2</v>
      </c>
      <c r="AA252" s="5" t="s">
        <v>13</v>
      </c>
      <c r="AB252" s="5" t="s">
        <v>7</v>
      </c>
      <c r="AC252" s="5" t="s">
        <v>7</v>
      </c>
      <c r="AD252" s="7" t="s">
        <v>29</v>
      </c>
      <c r="AE252" s="7" t="s">
        <v>0</v>
      </c>
      <c r="AF252" s="8">
        <v>0</v>
      </c>
      <c r="AG252" s="8"/>
      <c r="AH252" s="7" t="s">
        <v>9</v>
      </c>
    </row>
    <row r="253" spans="1:34" ht="15.75" x14ac:dyDescent="0.3">
      <c r="A253" s="23" t="s">
        <v>92</v>
      </c>
      <c r="B253" s="27" t="str">
        <f>REPLACE(REPLACE(A253,3,0,"-"),6,0,"-")</f>
        <v>ZF-73-06</v>
      </c>
      <c r="C253" s="25" t="str">
        <f>REPLACE(REPLACE(A253,1,1,""),2,4,"")</f>
        <v>F</v>
      </c>
      <c r="D253" s="6" t="str">
        <f>(REPLACE(A253,3,4,""))</f>
        <v>ZF</v>
      </c>
      <c r="E253" s="5" t="str">
        <f>IFERROR(VALUE(LEFT($B253,2)),"")</f>
        <v/>
      </c>
      <c r="F253" s="5">
        <f>IFERROR(VALUE(MID($B253,4,2)),"")</f>
        <v>73</v>
      </c>
      <c r="G253" s="5">
        <f>IFERROR(VALUE(RIGHT($B253,2)),"")</f>
        <v>6</v>
      </c>
      <c r="H253" s="5" t="s">
        <v>860</v>
      </c>
      <c r="I253" s="7" t="s">
        <v>11</v>
      </c>
      <c r="J253" s="7" t="s">
        <v>3</v>
      </c>
      <c r="K253" s="7" t="s">
        <v>93</v>
      </c>
      <c r="L253" s="5">
        <f>COUNTIF(K$2:K$526,K253)</f>
        <v>12</v>
      </c>
      <c r="M253" s="8">
        <v>20200608</v>
      </c>
      <c r="N253" s="19">
        <f ca="1">ROUND(((TODAY())-(DATEVALUE(REPLACE(REPLACE(M253,5,0,"-"),8,0,"-"))))/365,0)</f>
        <v>0</v>
      </c>
      <c r="O253" s="20">
        <v>2</v>
      </c>
      <c r="P253" s="20">
        <v>4</v>
      </c>
      <c r="Q253" s="20">
        <v>995</v>
      </c>
      <c r="R253" s="20">
        <v>220</v>
      </c>
      <c r="S253" s="20">
        <v>230</v>
      </c>
      <c r="T253" s="8">
        <v>19531112</v>
      </c>
      <c r="U253" s="20">
        <f ca="1">ROUND(((TODAY())-(DATEVALUE(REPLACE(REPLACE(T253,5,0,"-"),8,0,"-"))))/365,0)</f>
        <v>67</v>
      </c>
      <c r="V253" s="20">
        <f ca="1">COUNTIF(U$2:U$526,U253)</f>
        <v>31</v>
      </c>
      <c r="W253" s="8">
        <v>20120914</v>
      </c>
      <c r="X253" s="8" t="b">
        <f>T253=W253</f>
        <v>0</v>
      </c>
      <c r="Y253" s="5" t="s">
        <v>5</v>
      </c>
      <c r="Z253" s="20">
        <v>2</v>
      </c>
      <c r="AA253" s="5" t="s">
        <v>13</v>
      </c>
      <c r="AB253" s="5" t="s">
        <v>7</v>
      </c>
      <c r="AC253" s="5" t="s">
        <v>7</v>
      </c>
      <c r="AD253" s="7" t="s">
        <v>94</v>
      </c>
      <c r="AE253" s="7" t="s">
        <v>0</v>
      </c>
      <c r="AF253" s="8">
        <v>0.13</v>
      </c>
      <c r="AG253" s="8">
        <v>143</v>
      </c>
      <c r="AH253" s="7" t="s">
        <v>9</v>
      </c>
    </row>
    <row r="254" spans="1:34" ht="15.75" x14ac:dyDescent="0.3">
      <c r="A254" s="23" t="s">
        <v>737</v>
      </c>
      <c r="B254" s="27" t="str">
        <f>REPLACE(REPLACE(A254,3,0,"-"),6,0,"-")</f>
        <v>VE-39-65</v>
      </c>
      <c r="C254" s="25" t="str">
        <f>REPLACE(REPLACE(A254,1,1,""),2,4,"")</f>
        <v>E</v>
      </c>
      <c r="D254" s="6" t="str">
        <f>(REPLACE(A254,3,4,""))</f>
        <v>VE</v>
      </c>
      <c r="E254" s="5" t="str">
        <f>IFERROR(VALUE(LEFT($B254,2)),"")</f>
        <v/>
      </c>
      <c r="F254" s="5">
        <f>IFERROR(VALUE(MID($B254,4,2)),"")</f>
        <v>39</v>
      </c>
      <c r="G254" s="5">
        <f>IFERROR(VALUE(RIGHT($B254,2)),"")</f>
        <v>65</v>
      </c>
      <c r="H254" s="5">
        <v>1</v>
      </c>
      <c r="I254" s="7" t="s">
        <v>11</v>
      </c>
      <c r="J254" s="7" t="s">
        <v>3</v>
      </c>
      <c r="K254" s="7" t="s">
        <v>0</v>
      </c>
      <c r="L254" s="5">
        <f>COUNTIF(K$2:K$526,K254)</f>
        <v>37</v>
      </c>
      <c r="M254" s="8">
        <v>20080115</v>
      </c>
      <c r="N254" s="19">
        <f ca="1">ROUND(((TODAY())-(DATEVALUE(REPLACE(REPLACE(M254,5,0,"-"),8,0,"-"))))/365,0)</f>
        <v>13</v>
      </c>
      <c r="O254" s="20"/>
      <c r="P254" s="20">
        <v>4</v>
      </c>
      <c r="Q254" s="20">
        <v>600</v>
      </c>
      <c r="R254" s="20"/>
      <c r="S254" s="20"/>
      <c r="T254" s="8">
        <v>19531119</v>
      </c>
      <c r="U254" s="20">
        <f ca="1">ROUND(((TODAY())-(DATEVALUE(REPLACE(REPLACE(T254,5,0,"-"),8,0,"-"))))/365,0)</f>
        <v>67</v>
      </c>
      <c r="V254" s="20">
        <f ca="1">COUNTIF(U$2:U$526,U254)</f>
        <v>31</v>
      </c>
      <c r="W254" s="8">
        <v>19531119</v>
      </c>
      <c r="X254" s="8" t="b">
        <f>T254=W254</f>
        <v>1</v>
      </c>
      <c r="Y254" s="5" t="s">
        <v>5</v>
      </c>
      <c r="Z254" s="20">
        <v>2</v>
      </c>
      <c r="AA254" s="5" t="s">
        <v>13</v>
      </c>
      <c r="AB254" s="5" t="s">
        <v>7</v>
      </c>
      <c r="AC254" s="5" t="s">
        <v>7</v>
      </c>
      <c r="AD254" s="7" t="s">
        <v>0</v>
      </c>
      <c r="AE254" s="7" t="s">
        <v>0</v>
      </c>
      <c r="AF254" s="8">
        <v>0</v>
      </c>
      <c r="AG254" s="8"/>
      <c r="AH254" s="7" t="s">
        <v>9</v>
      </c>
    </row>
    <row r="255" spans="1:34" ht="15.75" x14ac:dyDescent="0.3">
      <c r="A255" s="23" t="s">
        <v>131</v>
      </c>
      <c r="B255" s="27" t="str">
        <f>REPLACE(REPLACE(A255,3,0,"-"),6,0,"-")</f>
        <v>ZE-58-55</v>
      </c>
      <c r="C255" s="25" t="str">
        <f>REPLACE(REPLACE(A255,1,1,""),2,4,"")</f>
        <v>E</v>
      </c>
      <c r="D255" s="6" t="str">
        <f>(REPLACE(A255,3,4,""))</f>
        <v>ZE</v>
      </c>
      <c r="E255" s="5" t="str">
        <f>IFERROR(VALUE(LEFT($B255,2)),"")</f>
        <v/>
      </c>
      <c r="F255" s="5">
        <f>IFERROR(VALUE(MID($B255,4,2)),"")</f>
        <v>58</v>
      </c>
      <c r="G255" s="5">
        <f>IFERROR(VALUE(RIGHT($B255,2)),"")</f>
        <v>55</v>
      </c>
      <c r="H255" s="5">
        <v>1</v>
      </c>
      <c r="I255" s="7" t="s">
        <v>11</v>
      </c>
      <c r="J255" s="7" t="s">
        <v>3</v>
      </c>
      <c r="K255" s="7" t="s">
        <v>132</v>
      </c>
      <c r="L255" s="5">
        <f>COUNTIF(K$2:K$526,K255)</f>
        <v>3</v>
      </c>
      <c r="M255" s="8">
        <v>20190826</v>
      </c>
      <c r="N255" s="19">
        <f ca="1">ROUND(((TODAY())-(DATEVALUE(REPLACE(REPLACE(M255,5,0,"-"),8,0,"-"))))/365,0)</f>
        <v>1</v>
      </c>
      <c r="O255" s="20"/>
      <c r="P255" s="20">
        <v>4</v>
      </c>
      <c r="Q255" s="20">
        <v>977</v>
      </c>
      <c r="R255" s="20">
        <v>203</v>
      </c>
      <c r="S255" s="20">
        <v>210</v>
      </c>
      <c r="T255" s="8">
        <v>19531128</v>
      </c>
      <c r="U255" s="20">
        <f ca="1">ROUND(((TODAY())-(DATEVALUE(REPLACE(REPLACE(T255,5,0,"-"),8,0,"-"))))/365,0)</f>
        <v>67</v>
      </c>
      <c r="V255" s="20">
        <f ca="1">COUNTIF(U$2:U$526,U255)</f>
        <v>31</v>
      </c>
      <c r="W255" s="8">
        <v>19531128</v>
      </c>
      <c r="X255" s="8" t="b">
        <f>T255=W255</f>
        <v>1</v>
      </c>
      <c r="Y255" s="5" t="s">
        <v>5</v>
      </c>
      <c r="Z255" s="20">
        <v>2</v>
      </c>
      <c r="AA255" s="5" t="s">
        <v>13</v>
      </c>
      <c r="AB255" s="5" t="s">
        <v>7</v>
      </c>
      <c r="AC255" s="5" t="s">
        <v>7</v>
      </c>
      <c r="AD255" s="7" t="s">
        <v>133</v>
      </c>
      <c r="AE255" s="7" t="s">
        <v>0</v>
      </c>
      <c r="AF255" s="8">
        <v>0.14000000000000001</v>
      </c>
      <c r="AG255" s="8">
        <v>144</v>
      </c>
      <c r="AH255" s="7" t="s">
        <v>9</v>
      </c>
    </row>
    <row r="256" spans="1:34" ht="15.75" x14ac:dyDescent="0.3">
      <c r="A256" s="23" t="s">
        <v>33</v>
      </c>
      <c r="B256" s="27" t="str">
        <f>REPLACE(REPLACE(A256,3,0,"-"),6,0,"-")</f>
        <v>NH-45-45</v>
      </c>
      <c r="C256" s="25" t="str">
        <f>REPLACE(REPLACE(A256,1,1,""),2,4,"")</f>
        <v>H</v>
      </c>
      <c r="D256" s="6" t="str">
        <f>(REPLACE(A256,3,4,""))</f>
        <v>NH</v>
      </c>
      <c r="E256" s="5" t="str">
        <f>IFERROR(VALUE(LEFT($B256,2)),"")</f>
        <v/>
      </c>
      <c r="F256" s="5">
        <f>IFERROR(VALUE(MID($B256,4,2)),"")</f>
        <v>45</v>
      </c>
      <c r="G256" s="5">
        <f>IFERROR(VALUE(RIGHT($B256,2)),"")</f>
        <v>45</v>
      </c>
      <c r="H256" s="5">
        <v>1</v>
      </c>
      <c r="I256" s="7" t="s">
        <v>11</v>
      </c>
      <c r="J256" s="7" t="s">
        <v>3</v>
      </c>
      <c r="K256" s="7" t="s">
        <v>34</v>
      </c>
      <c r="L256" s="5">
        <f>COUNTIF(K$2:K$526,K256)</f>
        <v>2</v>
      </c>
      <c r="M256" s="8">
        <v>20200619</v>
      </c>
      <c r="N256" s="19">
        <f ca="1">ROUND(((TODAY())-(DATEVALUE(REPLACE(REPLACE(M256,5,0,"-"),8,0,"-"))))/365,0)</f>
        <v>0</v>
      </c>
      <c r="O256" s="20"/>
      <c r="P256" s="20">
        <v>1</v>
      </c>
      <c r="Q256" s="20">
        <v>500</v>
      </c>
      <c r="R256" s="20"/>
      <c r="S256" s="20"/>
      <c r="T256" s="8">
        <v>19540108</v>
      </c>
      <c r="U256" s="20">
        <f ca="1">ROUND(((TODAY())-(DATEVALUE(REPLACE(REPLACE(T256,5,0,"-"),8,0,"-"))))/365,0)</f>
        <v>67</v>
      </c>
      <c r="V256" s="20">
        <f ca="1">COUNTIF(U$2:U$526,U256)</f>
        <v>31</v>
      </c>
      <c r="W256" s="8">
        <v>19540108</v>
      </c>
      <c r="X256" s="8" t="b">
        <f>T256=W256</f>
        <v>1</v>
      </c>
      <c r="Y256" s="5" t="s">
        <v>5</v>
      </c>
      <c r="Z256" s="20">
        <v>2</v>
      </c>
      <c r="AA256" s="5" t="s">
        <v>13</v>
      </c>
      <c r="AB256" s="5" t="s">
        <v>7</v>
      </c>
      <c r="AC256" s="5" t="s">
        <v>7</v>
      </c>
      <c r="AD256" s="7" t="s">
        <v>21</v>
      </c>
      <c r="AE256" s="7" t="s">
        <v>0</v>
      </c>
      <c r="AF256" s="8">
        <v>0</v>
      </c>
      <c r="AG256" s="8"/>
      <c r="AH256" s="7" t="s">
        <v>9</v>
      </c>
    </row>
    <row r="257" spans="1:34" ht="15.75" x14ac:dyDescent="0.3">
      <c r="A257" s="23" t="s">
        <v>647</v>
      </c>
      <c r="B257" s="27" t="str">
        <f>REPLACE(REPLACE(A257,3,0,"-"),6,0,"-")</f>
        <v>PL-57-93</v>
      </c>
      <c r="C257" s="25" t="str">
        <f>REPLACE(REPLACE(A257,1,1,""),2,4,"")</f>
        <v>L</v>
      </c>
      <c r="D257" s="6" t="str">
        <f>(REPLACE(A257,3,4,""))</f>
        <v>PL</v>
      </c>
      <c r="E257" s="5" t="str">
        <f>IFERROR(VALUE(LEFT($B257,2)),"")</f>
        <v/>
      </c>
      <c r="F257" s="5">
        <f>IFERROR(VALUE(MID($B257,4,2)),"")</f>
        <v>57</v>
      </c>
      <c r="G257" s="5">
        <f>IFERROR(VALUE(RIGHT($B257,2)),"")</f>
        <v>93</v>
      </c>
      <c r="H257" s="5">
        <v>1</v>
      </c>
      <c r="I257" s="7" t="s">
        <v>11</v>
      </c>
      <c r="J257" s="7" t="s">
        <v>3</v>
      </c>
      <c r="K257" s="7" t="s">
        <v>648</v>
      </c>
      <c r="L257" s="5">
        <f>COUNTIF(K$2:K$526,K257)</f>
        <v>1</v>
      </c>
      <c r="M257" s="8">
        <v>19781018</v>
      </c>
      <c r="N257" s="19">
        <f ca="1">ROUND(((TODAY())-(DATEVALUE(REPLACE(REPLACE(M257,5,0,"-"),8,0,"-"))))/365,0)</f>
        <v>42</v>
      </c>
      <c r="O257" s="20"/>
      <c r="P257" s="20">
        <v>1</v>
      </c>
      <c r="Q257" s="20">
        <v>350</v>
      </c>
      <c r="R257" s="20"/>
      <c r="S257" s="20"/>
      <c r="T257" s="8">
        <v>19540226</v>
      </c>
      <c r="U257" s="20">
        <f ca="1">ROUND(((TODAY())-(DATEVALUE(REPLACE(REPLACE(T257,5,0,"-"),8,0,"-"))))/365,0)</f>
        <v>67</v>
      </c>
      <c r="V257" s="20">
        <f ca="1">COUNTIF(U$2:U$526,U257)</f>
        <v>31</v>
      </c>
      <c r="W257" s="8">
        <v>19540226</v>
      </c>
      <c r="X257" s="8" t="b">
        <f>T257=W257</f>
        <v>1</v>
      </c>
      <c r="Y257" s="5" t="s">
        <v>5</v>
      </c>
      <c r="Z257" s="20">
        <v>2</v>
      </c>
      <c r="AA257" s="5" t="s">
        <v>13</v>
      </c>
      <c r="AB257" s="5" t="s">
        <v>7</v>
      </c>
      <c r="AC257" s="5" t="s">
        <v>7</v>
      </c>
      <c r="AD257" s="7" t="s">
        <v>0</v>
      </c>
      <c r="AE257" s="7" t="s">
        <v>0</v>
      </c>
      <c r="AF257" s="8">
        <v>0</v>
      </c>
      <c r="AG257" s="8"/>
      <c r="AH257" s="7" t="s">
        <v>9</v>
      </c>
    </row>
    <row r="258" spans="1:34" ht="15.75" x14ac:dyDescent="0.3">
      <c r="A258" s="23" t="s">
        <v>542</v>
      </c>
      <c r="B258" s="27" t="str">
        <f>REPLACE(REPLACE(A258,3,0,"-"),6,0,"-")</f>
        <v>PL-67-74</v>
      </c>
      <c r="C258" s="25" t="str">
        <f>REPLACE(REPLACE(A258,1,1,""),2,4,"")</f>
        <v>L</v>
      </c>
      <c r="D258" s="6" t="str">
        <f>(REPLACE(A258,3,4,""))</f>
        <v>PL</v>
      </c>
      <c r="E258" s="5" t="str">
        <f>IFERROR(VALUE(LEFT($B258,2)),"")</f>
        <v/>
      </c>
      <c r="F258" s="5">
        <f>IFERROR(VALUE(MID($B258,4,2)),"")</f>
        <v>67</v>
      </c>
      <c r="G258" s="5">
        <f>IFERROR(VALUE(RIGHT($B258,2)),"")</f>
        <v>74</v>
      </c>
      <c r="H258" s="5">
        <v>1</v>
      </c>
      <c r="I258" s="7" t="s">
        <v>11</v>
      </c>
      <c r="J258" s="7" t="s">
        <v>3</v>
      </c>
      <c r="K258" s="7" t="s">
        <v>46</v>
      </c>
      <c r="L258" s="5">
        <f>COUNTIF(K$2:K$526,K258)</f>
        <v>77</v>
      </c>
      <c r="M258" s="8">
        <v>20021220</v>
      </c>
      <c r="N258" s="19">
        <f ca="1">ROUND(((TODAY())-(DATEVALUE(REPLACE(REPLACE(M258,5,0,"-"),8,0,"-"))))/365,0)</f>
        <v>18</v>
      </c>
      <c r="O258" s="20"/>
      <c r="P258" s="20">
        <v>1</v>
      </c>
      <c r="Q258" s="20">
        <v>350</v>
      </c>
      <c r="R258" s="20">
        <v>130</v>
      </c>
      <c r="S258" s="20">
        <v>137</v>
      </c>
      <c r="T258" s="8">
        <v>19540309</v>
      </c>
      <c r="U258" s="20">
        <f ca="1">ROUND(((TODAY())-(DATEVALUE(REPLACE(REPLACE(T258,5,0,"-"),8,0,"-"))))/365,0)</f>
        <v>67</v>
      </c>
      <c r="V258" s="20">
        <f ca="1">COUNTIF(U$2:U$526,U258)</f>
        <v>31</v>
      </c>
      <c r="W258" s="8">
        <v>19540309</v>
      </c>
      <c r="X258" s="8" t="b">
        <f>T258=W258</f>
        <v>1</v>
      </c>
      <c r="Y258" s="5" t="s">
        <v>5</v>
      </c>
      <c r="Z258" s="20">
        <v>2</v>
      </c>
      <c r="AA258" s="5" t="s">
        <v>13</v>
      </c>
      <c r="AB258" s="5" t="s">
        <v>7</v>
      </c>
      <c r="AC258" s="5" t="s">
        <v>7</v>
      </c>
      <c r="AD258" s="7" t="s">
        <v>543</v>
      </c>
      <c r="AE258" s="7" t="s">
        <v>0</v>
      </c>
      <c r="AF258" s="8">
        <v>0.13</v>
      </c>
      <c r="AG258" s="8">
        <v>143</v>
      </c>
      <c r="AH258" s="7" t="s">
        <v>9</v>
      </c>
    </row>
    <row r="259" spans="1:34" ht="15.75" x14ac:dyDescent="0.3">
      <c r="A259" s="23" t="s">
        <v>736</v>
      </c>
      <c r="B259" s="27" t="str">
        <f>REPLACE(REPLACE(A259,3,0,"-"),6,0,"-")</f>
        <v>PL-80-71</v>
      </c>
      <c r="C259" s="25" t="str">
        <f>REPLACE(REPLACE(A259,1,1,""),2,4,"")</f>
        <v>L</v>
      </c>
      <c r="D259" s="6" t="str">
        <f>(REPLACE(A259,3,4,""))</f>
        <v>PL</v>
      </c>
      <c r="E259" s="5" t="str">
        <f>IFERROR(VALUE(LEFT($B259,2)),"")</f>
        <v/>
      </c>
      <c r="F259" s="5">
        <f>IFERROR(VALUE(MID($B259,4,2)),"")</f>
        <v>80</v>
      </c>
      <c r="G259" s="5">
        <f>IFERROR(VALUE(RIGHT($B259,2)),"")</f>
        <v>71</v>
      </c>
      <c r="H259" s="5">
        <v>1</v>
      </c>
      <c r="I259" s="7" t="s">
        <v>11</v>
      </c>
      <c r="J259" s="7" t="s">
        <v>3</v>
      </c>
      <c r="K259" s="7" t="s">
        <v>46</v>
      </c>
      <c r="L259" s="5">
        <f>COUNTIF(K$2:K$526,K259)</f>
        <v>77</v>
      </c>
      <c r="M259" s="8">
        <v>19710419</v>
      </c>
      <c r="N259" s="19">
        <f ca="1">ROUND(((TODAY())-(DATEVALUE(REPLACE(REPLACE(M259,5,0,"-"),8,0,"-"))))/365,0)</f>
        <v>49</v>
      </c>
      <c r="O259" s="20"/>
      <c r="P259" s="20">
        <v>1</v>
      </c>
      <c r="Q259" s="20">
        <v>350</v>
      </c>
      <c r="R259" s="20"/>
      <c r="S259" s="20"/>
      <c r="T259" s="8">
        <v>19540319</v>
      </c>
      <c r="U259" s="20">
        <f ca="1">ROUND(((TODAY())-(DATEVALUE(REPLACE(REPLACE(T259,5,0,"-"),8,0,"-"))))/365,0)</f>
        <v>67</v>
      </c>
      <c r="V259" s="20">
        <f ca="1">COUNTIF(U$2:U$526,U259)</f>
        <v>31</v>
      </c>
      <c r="W259" s="8">
        <v>19540319</v>
      </c>
      <c r="X259" s="8" t="b">
        <f>T259=W259</f>
        <v>1</v>
      </c>
      <c r="Y259" s="5" t="s">
        <v>9</v>
      </c>
      <c r="Z259" s="20">
        <v>2</v>
      </c>
      <c r="AA259" s="5" t="s">
        <v>13</v>
      </c>
      <c r="AB259" s="5" t="s">
        <v>7</v>
      </c>
      <c r="AC259" s="5" t="s">
        <v>7</v>
      </c>
      <c r="AD259" s="7" t="s">
        <v>0</v>
      </c>
      <c r="AE259" s="7" t="s">
        <v>0</v>
      </c>
      <c r="AF259" s="8">
        <v>0</v>
      </c>
      <c r="AG259" s="8"/>
      <c r="AH259" s="7" t="s">
        <v>9</v>
      </c>
    </row>
    <row r="260" spans="1:34" ht="15.75" x14ac:dyDescent="0.3">
      <c r="A260" s="23" t="s">
        <v>805</v>
      </c>
      <c r="B260" s="27" t="str">
        <f>REPLACE(REPLACE(A260,3,0,"-"),6,0,"-")</f>
        <v>PL-90-61</v>
      </c>
      <c r="C260" s="25" t="str">
        <f>REPLACE(REPLACE(A260,1,1,""),2,4,"")</f>
        <v>L</v>
      </c>
      <c r="D260" s="6" t="str">
        <f>(REPLACE(A260,3,4,""))</f>
        <v>PL</v>
      </c>
      <c r="E260" s="5" t="str">
        <f>IFERROR(VALUE(LEFT($B260,2)),"")</f>
        <v/>
      </c>
      <c r="F260" s="5">
        <f>IFERROR(VALUE(MID($B260,4,2)),"")</f>
        <v>90</v>
      </c>
      <c r="G260" s="5">
        <f>IFERROR(VALUE(RIGHT($B260,2)),"")</f>
        <v>61</v>
      </c>
      <c r="H260" s="5">
        <v>1</v>
      </c>
      <c r="I260" s="7" t="s">
        <v>11</v>
      </c>
      <c r="J260" s="7" t="s">
        <v>3</v>
      </c>
      <c r="K260" s="7" t="s">
        <v>806</v>
      </c>
      <c r="L260" s="5">
        <f>COUNTIF(K$2:K$526,K260)</f>
        <v>1</v>
      </c>
      <c r="M260" s="8">
        <v>19730330</v>
      </c>
      <c r="N260" s="19">
        <f ca="1">ROUND(((TODAY())-(DATEVALUE(REPLACE(REPLACE(M260,5,0,"-"),8,0,"-"))))/365,0)</f>
        <v>48</v>
      </c>
      <c r="O260" s="20"/>
      <c r="P260" s="20">
        <v>1</v>
      </c>
      <c r="Q260" s="20">
        <v>350</v>
      </c>
      <c r="R260" s="20"/>
      <c r="S260" s="20"/>
      <c r="T260" s="8">
        <v>19540326</v>
      </c>
      <c r="U260" s="20">
        <f ca="1">ROUND(((TODAY())-(DATEVALUE(REPLACE(REPLACE(T260,5,0,"-"),8,0,"-"))))/365,0)</f>
        <v>67</v>
      </c>
      <c r="V260" s="20">
        <f ca="1">COUNTIF(U$2:U$526,U260)</f>
        <v>31</v>
      </c>
      <c r="W260" s="8">
        <v>19540326</v>
      </c>
      <c r="X260" s="8" t="b">
        <f>T260=W260</f>
        <v>1</v>
      </c>
      <c r="Y260" s="5" t="s">
        <v>5</v>
      </c>
      <c r="Z260" s="20">
        <v>2</v>
      </c>
      <c r="AA260" s="5" t="s">
        <v>13</v>
      </c>
      <c r="AB260" s="5" t="s">
        <v>7</v>
      </c>
      <c r="AC260" s="5" t="s">
        <v>7</v>
      </c>
      <c r="AD260" s="7" t="s">
        <v>0</v>
      </c>
      <c r="AE260" s="7" t="s">
        <v>0</v>
      </c>
      <c r="AF260" s="8">
        <v>0</v>
      </c>
      <c r="AG260" s="8"/>
      <c r="AH260" s="7" t="s">
        <v>9</v>
      </c>
    </row>
    <row r="261" spans="1:34" ht="15.75" x14ac:dyDescent="0.3">
      <c r="A261" s="23" t="s">
        <v>452</v>
      </c>
      <c r="B261" s="31" t="str">
        <f>REPLACE(REPLACE(A261,3,0,"-"),6,0,"-")</f>
        <v>MF-04-FP</v>
      </c>
      <c r="C261" s="25" t="str">
        <f>REPLACE(REPLACE(A261,1,1,""),2,4,"")</f>
        <v>F</v>
      </c>
      <c r="D261" s="6" t="str">
        <f>(REPLACE(A261,3,4,""))</f>
        <v>MF</v>
      </c>
      <c r="E261" s="5" t="str">
        <f>IFERROR(VALUE(LEFT($B261,2)),"")</f>
        <v/>
      </c>
      <c r="F261" s="5">
        <f>IFERROR(VALUE(MID($B261,4,2)),"")</f>
        <v>4</v>
      </c>
      <c r="G261" s="5" t="str">
        <f>IFERROR(VALUE(RIGHT($B261,2)),"")</f>
        <v/>
      </c>
      <c r="H261" s="5">
        <v>4</v>
      </c>
      <c r="I261" s="7" t="s">
        <v>135</v>
      </c>
      <c r="J261" s="7" t="s">
        <v>3</v>
      </c>
      <c r="K261" s="7" t="s">
        <v>23</v>
      </c>
      <c r="L261" s="5">
        <f>COUNTIF(K$2:K$526,K261)</f>
        <v>19</v>
      </c>
      <c r="M261" s="8">
        <v>19850130</v>
      </c>
      <c r="N261" s="19">
        <f ca="1">ROUND(((TODAY())-(DATEVALUE(REPLACE(REPLACE(M261,5,0,"-"),8,0,"-"))))/365,0)</f>
        <v>36</v>
      </c>
      <c r="O261" s="20">
        <v>3</v>
      </c>
      <c r="P261" s="20">
        <v>1</v>
      </c>
      <c r="Q261" s="20">
        <v>350</v>
      </c>
      <c r="R261" s="20"/>
      <c r="S261" s="20"/>
      <c r="T261" s="8">
        <v>19540329</v>
      </c>
      <c r="U261" s="20">
        <f ca="1">ROUND(((TODAY())-(DATEVALUE(REPLACE(REPLACE(T261,5,0,"-"),8,0,"-"))))/365,0)</f>
        <v>67</v>
      </c>
      <c r="V261" s="20">
        <f ca="1">COUNTIF(U$2:U$526,U261)</f>
        <v>31</v>
      </c>
      <c r="W261" s="8">
        <v>19540329</v>
      </c>
      <c r="X261" s="8" t="b">
        <f>T261=W261</f>
        <v>1</v>
      </c>
      <c r="Y261" s="5" t="s">
        <v>5</v>
      </c>
      <c r="Z261" s="20">
        <v>3</v>
      </c>
      <c r="AA261" s="5" t="s">
        <v>136</v>
      </c>
      <c r="AB261" s="5" t="s">
        <v>7</v>
      </c>
      <c r="AC261" s="5" t="s">
        <v>7</v>
      </c>
      <c r="AD261" s="7" t="s">
        <v>453</v>
      </c>
      <c r="AE261" s="7" t="s">
        <v>0</v>
      </c>
      <c r="AF261" s="8">
        <v>0</v>
      </c>
      <c r="AG261" s="8"/>
      <c r="AH261" s="7" t="s">
        <v>9</v>
      </c>
    </row>
    <row r="262" spans="1:34" ht="15.75" x14ac:dyDescent="0.3">
      <c r="A262" s="23" t="s">
        <v>410</v>
      </c>
      <c r="B262" s="30" t="str">
        <f>REPLACE(REPLACE(A262,3,0,"-"),6,0,"-")</f>
        <v>PR-00-37</v>
      </c>
      <c r="C262" s="25" t="str">
        <f>REPLACE(REPLACE(A262,1,1,""),2,4,"")</f>
        <v>R</v>
      </c>
      <c r="D262" s="6" t="str">
        <f>(REPLACE(A262,3,4,""))</f>
        <v>PR</v>
      </c>
      <c r="E262" s="5" t="str">
        <f>IFERROR(VALUE(LEFT($B262,2)),"")</f>
        <v/>
      </c>
      <c r="F262" s="5">
        <f>IFERROR(VALUE(MID($B262,4,2)),"")</f>
        <v>0</v>
      </c>
      <c r="G262" s="5">
        <f>IFERROR(VALUE(RIGHT($B262,2)),"")</f>
        <v>37</v>
      </c>
      <c r="H262" s="5">
        <v>1</v>
      </c>
      <c r="I262" s="7" t="s">
        <v>11</v>
      </c>
      <c r="J262" s="7" t="s">
        <v>3</v>
      </c>
      <c r="K262" s="7" t="s">
        <v>411</v>
      </c>
      <c r="L262" s="5">
        <f>COUNTIF(K$2:K$526,K262)</f>
        <v>3</v>
      </c>
      <c r="M262" s="8">
        <v>20101124</v>
      </c>
      <c r="N262" s="19">
        <f ca="1">ROUND(((TODAY())-(DATEVALUE(REPLACE(REPLACE(M262,5,0,"-"),8,0,"-"))))/365,0)</f>
        <v>10</v>
      </c>
      <c r="O262" s="20"/>
      <c r="P262" s="20">
        <v>3</v>
      </c>
      <c r="Q262" s="20">
        <v>350</v>
      </c>
      <c r="R262" s="20"/>
      <c r="S262" s="20"/>
      <c r="T262" s="8">
        <v>19540401</v>
      </c>
      <c r="U262" s="20">
        <f ca="1">ROUND(((TODAY())-(DATEVALUE(REPLACE(REPLACE(T262,5,0,"-"),8,0,"-"))))/365,0)</f>
        <v>67</v>
      </c>
      <c r="V262" s="20">
        <f ca="1">COUNTIF(U$2:U$526,U262)</f>
        <v>31</v>
      </c>
      <c r="W262" s="8">
        <v>19540401</v>
      </c>
      <c r="X262" s="8" t="b">
        <f>T262=W262</f>
        <v>1</v>
      </c>
      <c r="Y262" s="5" t="s">
        <v>5</v>
      </c>
      <c r="Z262" s="20">
        <v>2</v>
      </c>
      <c r="AA262" s="5" t="s">
        <v>13</v>
      </c>
      <c r="AB262" s="5" t="s">
        <v>7</v>
      </c>
      <c r="AC262" s="5" t="s">
        <v>7</v>
      </c>
      <c r="AD262" s="7" t="s">
        <v>0</v>
      </c>
      <c r="AE262" s="7" t="s">
        <v>0</v>
      </c>
      <c r="AF262" s="8">
        <v>0</v>
      </c>
      <c r="AG262" s="8"/>
      <c r="AH262" s="7" t="s">
        <v>9</v>
      </c>
    </row>
    <row r="263" spans="1:34" ht="15.75" x14ac:dyDescent="0.3">
      <c r="A263" s="23" t="s">
        <v>27</v>
      </c>
      <c r="B263" s="27" t="str">
        <f>REPLACE(REPLACE(A263,3,0,"-"),6,0,"-")</f>
        <v>PR-09-87</v>
      </c>
      <c r="C263" s="25" t="str">
        <f>REPLACE(REPLACE(A263,1,1,""),2,4,"")</f>
        <v>R</v>
      </c>
      <c r="D263" s="6" t="str">
        <f>(REPLACE(A263,3,4,""))</f>
        <v>PR</v>
      </c>
      <c r="E263" s="5" t="str">
        <f>IFERROR(VALUE(LEFT($B263,2)),"")</f>
        <v/>
      </c>
      <c r="F263" s="5">
        <f>IFERROR(VALUE(MID($B263,4,2)),"")</f>
        <v>9</v>
      </c>
      <c r="G263" s="5">
        <f>IFERROR(VALUE(RIGHT($B263,2)),"")</f>
        <v>87</v>
      </c>
      <c r="H263" s="5">
        <v>1</v>
      </c>
      <c r="I263" s="7" t="s">
        <v>11</v>
      </c>
      <c r="J263" s="7" t="s">
        <v>3</v>
      </c>
      <c r="K263" s="7" t="s">
        <v>28</v>
      </c>
      <c r="L263" s="5">
        <f>COUNTIF(K$2:K$526,K263)</f>
        <v>9</v>
      </c>
      <c r="M263" s="8">
        <v>20180518</v>
      </c>
      <c r="N263" s="19">
        <f ca="1">ROUND(((TODAY())-(DATEVALUE(REPLACE(REPLACE(M263,5,0,"-"),8,0,"-"))))/365,0)</f>
        <v>2</v>
      </c>
      <c r="O263" s="20"/>
      <c r="P263" s="20">
        <v>1</v>
      </c>
      <c r="Q263" s="20">
        <v>350</v>
      </c>
      <c r="R263" s="20"/>
      <c r="S263" s="20"/>
      <c r="T263" s="8">
        <v>19540407</v>
      </c>
      <c r="U263" s="20">
        <f ca="1">ROUND(((TODAY())-(DATEVALUE(REPLACE(REPLACE(T263,5,0,"-"),8,0,"-"))))/365,0)</f>
        <v>67</v>
      </c>
      <c r="V263" s="20">
        <f ca="1">COUNTIF(U$2:U$526,U263)</f>
        <v>31</v>
      </c>
      <c r="W263" s="8">
        <v>19540407</v>
      </c>
      <c r="X263" s="8" t="b">
        <f>T263=W263</f>
        <v>1</v>
      </c>
      <c r="Y263" s="5" t="s">
        <v>9</v>
      </c>
      <c r="Z263" s="20"/>
      <c r="AA263" s="5" t="s">
        <v>13</v>
      </c>
      <c r="AB263" s="5" t="s">
        <v>7</v>
      </c>
      <c r="AC263" s="5" t="s">
        <v>7</v>
      </c>
      <c r="AD263" s="7" t="s">
        <v>29</v>
      </c>
      <c r="AE263" s="7" t="s">
        <v>0</v>
      </c>
      <c r="AF263" s="8">
        <v>0</v>
      </c>
      <c r="AG263" s="8"/>
      <c r="AH263" s="7" t="s">
        <v>5</v>
      </c>
    </row>
    <row r="264" spans="1:34" ht="15.75" x14ac:dyDescent="0.3">
      <c r="A264" s="23" t="s">
        <v>762</v>
      </c>
      <c r="B264" s="27" t="str">
        <f>REPLACE(REPLACE(A264,3,0,"-"),6,0,"-")</f>
        <v>PR-09-85</v>
      </c>
      <c r="C264" s="25" t="str">
        <f>REPLACE(REPLACE(A264,1,1,""),2,4,"")</f>
        <v>R</v>
      </c>
      <c r="D264" s="6" t="str">
        <f>(REPLACE(A264,3,4,""))</f>
        <v>PR</v>
      </c>
      <c r="E264" s="5" t="str">
        <f>IFERROR(VALUE(LEFT($B264,2)),"")</f>
        <v/>
      </c>
      <c r="F264" s="5">
        <f>IFERROR(VALUE(MID($B264,4,2)),"")</f>
        <v>9</v>
      </c>
      <c r="G264" s="5">
        <f>IFERROR(VALUE(RIGHT($B264,2)),"")</f>
        <v>85</v>
      </c>
      <c r="H264" s="5">
        <v>1</v>
      </c>
      <c r="I264" s="7" t="s">
        <v>11</v>
      </c>
      <c r="J264" s="7" t="s">
        <v>3</v>
      </c>
      <c r="K264" s="7" t="s">
        <v>411</v>
      </c>
      <c r="L264" s="5">
        <f>COUNTIF(K$2:K$526,K264)</f>
        <v>3</v>
      </c>
      <c r="M264" s="8">
        <v>19750113</v>
      </c>
      <c r="N264" s="19">
        <f ca="1">ROUND(((TODAY())-(DATEVALUE(REPLACE(REPLACE(M264,5,0,"-"),8,0,"-"))))/365,0)</f>
        <v>46</v>
      </c>
      <c r="O264" s="20"/>
      <c r="P264" s="20">
        <v>3</v>
      </c>
      <c r="Q264" s="20">
        <v>350</v>
      </c>
      <c r="R264" s="20"/>
      <c r="S264" s="20"/>
      <c r="T264" s="8">
        <v>19540407</v>
      </c>
      <c r="U264" s="20">
        <f ca="1">ROUND(((TODAY())-(DATEVALUE(REPLACE(REPLACE(T264,5,0,"-"),8,0,"-"))))/365,0)</f>
        <v>67</v>
      </c>
      <c r="V264" s="20">
        <f ca="1">COUNTIF(U$2:U$526,U264)</f>
        <v>31</v>
      </c>
      <c r="W264" s="8">
        <v>19540407</v>
      </c>
      <c r="X264" s="8" t="b">
        <f>T264=W264</f>
        <v>1</v>
      </c>
      <c r="Y264" s="5" t="s">
        <v>5</v>
      </c>
      <c r="Z264" s="20">
        <v>2</v>
      </c>
      <c r="AA264" s="5" t="s">
        <v>13</v>
      </c>
      <c r="AB264" s="5" t="s">
        <v>7</v>
      </c>
      <c r="AC264" s="5" t="s">
        <v>7</v>
      </c>
      <c r="AD264" s="7" t="s">
        <v>0</v>
      </c>
      <c r="AE264" s="7" t="s">
        <v>0</v>
      </c>
      <c r="AF264" s="8">
        <v>0</v>
      </c>
      <c r="AG264" s="8"/>
      <c r="AH264" s="7" t="s">
        <v>9</v>
      </c>
    </row>
    <row r="265" spans="1:34" ht="15.75" x14ac:dyDescent="0.3">
      <c r="A265" s="23" t="s">
        <v>527</v>
      </c>
      <c r="B265" s="27" t="str">
        <f>REPLACE(REPLACE(A265,3,0,"-"),6,0,"-")</f>
        <v>PR-14-21</v>
      </c>
      <c r="C265" s="25" t="str">
        <f>REPLACE(REPLACE(A265,1,1,""),2,4,"")</f>
        <v>R</v>
      </c>
      <c r="D265" s="6" t="str">
        <f>(REPLACE(A265,3,4,""))</f>
        <v>PR</v>
      </c>
      <c r="E265" s="5" t="str">
        <f>IFERROR(VALUE(LEFT($B265,2)),"")</f>
        <v/>
      </c>
      <c r="F265" s="5">
        <f>IFERROR(VALUE(MID($B265,4,2)),"")</f>
        <v>14</v>
      </c>
      <c r="G265" s="5">
        <f>IFERROR(VALUE(RIGHT($B265,2)),"")</f>
        <v>21</v>
      </c>
      <c r="H265" s="5">
        <v>1</v>
      </c>
      <c r="I265" s="7" t="s">
        <v>11</v>
      </c>
      <c r="J265" s="7" t="s">
        <v>3</v>
      </c>
      <c r="K265" s="7" t="s">
        <v>46</v>
      </c>
      <c r="L265" s="5">
        <f>COUNTIF(K$2:K$526,K265)</f>
        <v>77</v>
      </c>
      <c r="M265" s="8">
        <v>20191029</v>
      </c>
      <c r="N265" s="19">
        <f ca="1">ROUND(((TODAY())-(DATEVALUE(REPLACE(REPLACE(M265,5,0,"-"),8,0,"-"))))/365,0)</f>
        <v>1</v>
      </c>
      <c r="O265" s="20"/>
      <c r="P265" s="20">
        <v>1</v>
      </c>
      <c r="Q265" s="20">
        <v>350</v>
      </c>
      <c r="R265" s="20"/>
      <c r="S265" s="20"/>
      <c r="T265" s="8">
        <v>19540409</v>
      </c>
      <c r="U265" s="20">
        <f ca="1">ROUND(((TODAY())-(DATEVALUE(REPLACE(REPLACE(T265,5,0,"-"),8,0,"-"))))/365,0)</f>
        <v>67</v>
      </c>
      <c r="V265" s="20">
        <f ca="1">COUNTIF(U$2:U$526,U265)</f>
        <v>31</v>
      </c>
      <c r="W265" s="8">
        <v>19540409</v>
      </c>
      <c r="X265" s="8" t="b">
        <f>T265=W265</f>
        <v>1</v>
      </c>
      <c r="Y265" s="5" t="s">
        <v>5</v>
      </c>
      <c r="Z265" s="20">
        <v>2</v>
      </c>
      <c r="AA265" s="5" t="s">
        <v>13</v>
      </c>
      <c r="AB265" s="5" t="s">
        <v>7</v>
      </c>
      <c r="AC265" s="5" t="s">
        <v>7</v>
      </c>
      <c r="AD265" s="7" t="s">
        <v>14</v>
      </c>
      <c r="AE265" s="7" t="s">
        <v>0</v>
      </c>
      <c r="AF265" s="8">
        <v>0</v>
      </c>
      <c r="AG265" s="8"/>
      <c r="AH265" s="7" t="s">
        <v>9</v>
      </c>
    </row>
    <row r="266" spans="1:34" ht="15.75" x14ac:dyDescent="0.3">
      <c r="A266" s="23" t="s">
        <v>643</v>
      </c>
      <c r="B266" s="27" t="str">
        <f>REPLACE(REPLACE(A266,3,0,"-"),6,0,"-")</f>
        <v>ZE-54-46</v>
      </c>
      <c r="C266" s="25" t="str">
        <f>REPLACE(REPLACE(A266,1,1,""),2,4,"")</f>
        <v>E</v>
      </c>
      <c r="D266" s="6" t="str">
        <f>(REPLACE(A266,3,4,""))</f>
        <v>ZE</v>
      </c>
      <c r="E266" s="5" t="str">
        <f>IFERROR(VALUE(LEFT($B266,2)),"")</f>
        <v/>
      </c>
      <c r="F266" s="5">
        <f>IFERROR(VALUE(MID($B266,4,2)),"")</f>
        <v>54</v>
      </c>
      <c r="G266" s="5">
        <f>IFERROR(VALUE(RIGHT($B266,2)),"")</f>
        <v>46</v>
      </c>
      <c r="H266" s="5">
        <v>1</v>
      </c>
      <c r="I266" s="7" t="s">
        <v>11</v>
      </c>
      <c r="J266" s="7" t="s">
        <v>3</v>
      </c>
      <c r="K266" s="7" t="s">
        <v>411</v>
      </c>
      <c r="L266" s="5">
        <f>COUNTIF(K$2:K$526,K266)</f>
        <v>3</v>
      </c>
      <c r="M266" s="8">
        <v>20180831</v>
      </c>
      <c r="N266" s="19">
        <f ca="1">ROUND(((TODAY())-(DATEVALUE(REPLACE(REPLACE(M266,5,0,"-"),8,0,"-"))))/365,0)</f>
        <v>2</v>
      </c>
      <c r="O266" s="20"/>
      <c r="P266" s="20">
        <v>3</v>
      </c>
      <c r="Q266" s="20">
        <v>350</v>
      </c>
      <c r="R266" s="20"/>
      <c r="S266" s="20"/>
      <c r="T266" s="8">
        <v>19540413</v>
      </c>
      <c r="U266" s="20">
        <f ca="1">ROUND(((TODAY())-(DATEVALUE(REPLACE(REPLACE(T266,5,0,"-"),8,0,"-"))))/365,0)</f>
        <v>67</v>
      </c>
      <c r="V266" s="20">
        <f ca="1">COUNTIF(U$2:U$526,U266)</f>
        <v>31</v>
      </c>
      <c r="W266" s="8">
        <v>19540413</v>
      </c>
      <c r="X266" s="8" t="b">
        <f>T266=W266</f>
        <v>1</v>
      </c>
      <c r="Y266" s="5" t="s">
        <v>5</v>
      </c>
      <c r="Z266" s="20">
        <v>2</v>
      </c>
      <c r="AA266" s="5" t="s">
        <v>13</v>
      </c>
      <c r="AB266" s="5" t="s">
        <v>7</v>
      </c>
      <c r="AC266" s="5" t="s">
        <v>7</v>
      </c>
      <c r="AD266" s="7" t="s">
        <v>14</v>
      </c>
      <c r="AE266" s="7" t="s">
        <v>0</v>
      </c>
      <c r="AF266" s="8">
        <v>0</v>
      </c>
      <c r="AG266" s="8"/>
      <c r="AH266" s="7" t="s">
        <v>9</v>
      </c>
    </row>
    <row r="267" spans="1:34" ht="15.75" x14ac:dyDescent="0.3">
      <c r="A267" s="23" t="s">
        <v>293</v>
      </c>
      <c r="B267" s="27" t="str">
        <f>REPLACE(REPLACE(A267,3,0,"-"),6,0,"-")</f>
        <v>PR-40-69</v>
      </c>
      <c r="C267" s="25" t="str">
        <f>REPLACE(REPLACE(A267,1,1,""),2,4,"")</f>
        <v>R</v>
      </c>
      <c r="D267" s="6" t="str">
        <f>(REPLACE(A267,3,4,""))</f>
        <v>PR</v>
      </c>
      <c r="E267" s="5" t="str">
        <f>IFERROR(VALUE(LEFT($B267,2)),"")</f>
        <v/>
      </c>
      <c r="F267" s="5">
        <f>IFERROR(VALUE(MID($B267,4,2)),"")</f>
        <v>40</v>
      </c>
      <c r="G267" s="5">
        <f>IFERROR(VALUE(RIGHT($B267,2)),"")</f>
        <v>69</v>
      </c>
      <c r="H267" s="5">
        <v>1</v>
      </c>
      <c r="I267" s="7" t="s">
        <v>11</v>
      </c>
      <c r="J267" s="7" t="s">
        <v>3</v>
      </c>
      <c r="K267" s="7" t="s">
        <v>46</v>
      </c>
      <c r="L267" s="5">
        <f>COUNTIF(K$2:K$526,K267)</f>
        <v>77</v>
      </c>
      <c r="M267" s="8">
        <v>20090504</v>
      </c>
      <c r="N267" s="19">
        <f ca="1">ROUND(((TODAY())-(DATEVALUE(REPLACE(REPLACE(M267,5,0,"-"),8,0,"-"))))/365,0)</f>
        <v>11</v>
      </c>
      <c r="O267" s="20"/>
      <c r="P267" s="20">
        <v>1</v>
      </c>
      <c r="Q267" s="20">
        <v>350</v>
      </c>
      <c r="R267" s="20"/>
      <c r="S267" s="20"/>
      <c r="T267" s="8">
        <v>19540427</v>
      </c>
      <c r="U267" s="20">
        <f ca="1">ROUND(((TODAY())-(DATEVALUE(REPLACE(REPLACE(T267,5,0,"-"),8,0,"-"))))/365,0)</f>
        <v>66</v>
      </c>
      <c r="V267" s="20">
        <f ca="1">COUNTIF(U$2:U$526,U267)</f>
        <v>68</v>
      </c>
      <c r="W267" s="8">
        <v>19540427</v>
      </c>
      <c r="X267" s="8" t="b">
        <f>T267=W267</f>
        <v>1</v>
      </c>
      <c r="Y267" s="5" t="s">
        <v>5</v>
      </c>
      <c r="Z267" s="20">
        <v>2</v>
      </c>
      <c r="AA267" s="5" t="s">
        <v>13</v>
      </c>
      <c r="AB267" s="5" t="s">
        <v>7</v>
      </c>
      <c r="AC267" s="5" t="s">
        <v>7</v>
      </c>
      <c r="AD267" s="7" t="s">
        <v>97</v>
      </c>
      <c r="AE267" s="7" t="s">
        <v>0</v>
      </c>
      <c r="AF267" s="8">
        <v>0</v>
      </c>
      <c r="AG267" s="8"/>
      <c r="AH267" s="7" t="s">
        <v>9</v>
      </c>
    </row>
    <row r="268" spans="1:34" ht="15.75" x14ac:dyDescent="0.3">
      <c r="A268" s="23" t="s">
        <v>770</v>
      </c>
      <c r="B268" s="27" t="str">
        <f>REPLACE(REPLACE(A268,3,0,"-"),6,0,"-")</f>
        <v>PR-40-12</v>
      </c>
      <c r="C268" s="25" t="str">
        <f>REPLACE(REPLACE(A268,1,1,""),2,4,"")</f>
        <v>R</v>
      </c>
      <c r="D268" s="6" t="str">
        <f>(REPLACE(A268,3,4,""))</f>
        <v>PR</v>
      </c>
      <c r="E268" s="5" t="str">
        <f>IFERROR(VALUE(LEFT($B268,2)),"")</f>
        <v/>
      </c>
      <c r="F268" s="5">
        <f>IFERROR(VALUE(MID($B268,4,2)),"")</f>
        <v>40</v>
      </c>
      <c r="G268" s="5">
        <f>IFERROR(VALUE(RIGHT($B268,2)),"")</f>
        <v>12</v>
      </c>
      <c r="H268" s="5">
        <v>1</v>
      </c>
      <c r="I268" s="7" t="s">
        <v>11</v>
      </c>
      <c r="J268" s="7" t="s">
        <v>3</v>
      </c>
      <c r="K268" s="7" t="s">
        <v>234</v>
      </c>
      <c r="L268" s="5">
        <f>COUNTIF(K$2:K$526,K268)</f>
        <v>5</v>
      </c>
      <c r="M268" s="8">
        <v>20050429</v>
      </c>
      <c r="N268" s="19">
        <f ca="1">ROUND(((TODAY())-(DATEVALUE(REPLACE(REPLACE(M268,5,0,"-"),8,0,"-"))))/365,0)</f>
        <v>15</v>
      </c>
      <c r="O268" s="20"/>
      <c r="P268" s="20">
        <v>1</v>
      </c>
      <c r="Q268" s="20">
        <v>350</v>
      </c>
      <c r="R268" s="20"/>
      <c r="S268" s="20"/>
      <c r="T268" s="8">
        <v>19540427</v>
      </c>
      <c r="U268" s="20">
        <f ca="1">ROUND(((TODAY())-(DATEVALUE(REPLACE(REPLACE(T268,5,0,"-"),8,0,"-"))))/365,0)</f>
        <v>66</v>
      </c>
      <c r="V268" s="20">
        <f ca="1">COUNTIF(U$2:U$526,U268)</f>
        <v>68</v>
      </c>
      <c r="W268" s="8">
        <v>19540427</v>
      </c>
      <c r="X268" s="8" t="b">
        <f>T268=W268</f>
        <v>1</v>
      </c>
      <c r="Y268" s="5" t="s">
        <v>5</v>
      </c>
      <c r="Z268" s="20">
        <v>2</v>
      </c>
      <c r="AA268" s="5" t="s">
        <v>13</v>
      </c>
      <c r="AB268" s="5" t="s">
        <v>7</v>
      </c>
      <c r="AC268" s="5" t="s">
        <v>7</v>
      </c>
      <c r="AD268" s="7" t="s">
        <v>771</v>
      </c>
      <c r="AE268" s="7" t="s">
        <v>0</v>
      </c>
      <c r="AF268" s="8">
        <v>0</v>
      </c>
      <c r="AG268" s="8"/>
      <c r="AH268" s="7" t="s">
        <v>9</v>
      </c>
    </row>
    <row r="269" spans="1:34" ht="15.75" x14ac:dyDescent="0.3">
      <c r="A269" s="23" t="s">
        <v>62</v>
      </c>
      <c r="B269" s="27" t="str">
        <f>REPLACE(REPLACE(A269,3,0,"-"),6,0,"-")</f>
        <v>PR-42-77</v>
      </c>
      <c r="C269" s="25" t="str">
        <f>REPLACE(REPLACE(A269,1,1,""),2,4,"")</f>
        <v>R</v>
      </c>
      <c r="D269" s="6" t="str">
        <f>(REPLACE(A269,3,4,""))</f>
        <v>PR</v>
      </c>
      <c r="E269" s="5" t="str">
        <f>IFERROR(VALUE(LEFT($B269,2)),"")</f>
        <v/>
      </c>
      <c r="F269" s="5">
        <f>IFERROR(VALUE(MID($B269,4,2)),"")</f>
        <v>42</v>
      </c>
      <c r="G269" s="5">
        <f>IFERROR(VALUE(RIGHT($B269,2)),"")</f>
        <v>77</v>
      </c>
      <c r="H269" s="5">
        <v>1</v>
      </c>
      <c r="I269" s="7" t="s">
        <v>11</v>
      </c>
      <c r="J269" s="7" t="s">
        <v>3</v>
      </c>
      <c r="K269" s="7" t="s">
        <v>46</v>
      </c>
      <c r="L269" s="5">
        <f>COUNTIF(K$2:K$526,K269)</f>
        <v>77</v>
      </c>
      <c r="M269" s="8">
        <v>20060318</v>
      </c>
      <c r="N269" s="19">
        <f ca="1">ROUND(((TODAY())-(DATEVALUE(REPLACE(REPLACE(M269,5,0,"-"),8,0,"-"))))/365,0)</f>
        <v>15</v>
      </c>
      <c r="O269" s="20"/>
      <c r="P269" s="20">
        <v>1</v>
      </c>
      <c r="Q269" s="20">
        <v>350</v>
      </c>
      <c r="R269" s="20"/>
      <c r="S269" s="20"/>
      <c r="T269" s="8">
        <v>19540428</v>
      </c>
      <c r="U269" s="20">
        <f ca="1">ROUND(((TODAY())-(DATEVALUE(REPLACE(REPLACE(T269,5,0,"-"),8,0,"-"))))/365,0)</f>
        <v>66</v>
      </c>
      <c r="V269" s="20">
        <f ca="1">COUNTIF(U$2:U$526,U269)</f>
        <v>68</v>
      </c>
      <c r="W269" s="8">
        <v>19540428</v>
      </c>
      <c r="X269" s="8" t="b">
        <f>T269=W269</f>
        <v>1</v>
      </c>
      <c r="Y269" s="5" t="s">
        <v>5</v>
      </c>
      <c r="Z269" s="20">
        <v>2</v>
      </c>
      <c r="AA269" s="5" t="s">
        <v>13</v>
      </c>
      <c r="AB269" s="5" t="s">
        <v>7</v>
      </c>
      <c r="AC269" s="5" t="s">
        <v>7</v>
      </c>
      <c r="AD269" s="7" t="s">
        <v>63</v>
      </c>
      <c r="AE269" s="7" t="s">
        <v>0</v>
      </c>
      <c r="AF269" s="8">
        <v>0</v>
      </c>
      <c r="AG269" s="8"/>
      <c r="AH269" s="7" t="s">
        <v>9</v>
      </c>
    </row>
    <row r="270" spans="1:34" ht="15.75" x14ac:dyDescent="0.3">
      <c r="A270" s="23" t="s">
        <v>291</v>
      </c>
      <c r="B270" s="27" t="str">
        <f>REPLACE(REPLACE(A270,3,0,"-"),6,0,"-")</f>
        <v>PR-42-36</v>
      </c>
      <c r="C270" s="25" t="str">
        <f>REPLACE(REPLACE(A270,1,1,""),2,4,"")</f>
        <v>R</v>
      </c>
      <c r="D270" s="6" t="str">
        <f>(REPLACE(A270,3,4,""))</f>
        <v>PR</v>
      </c>
      <c r="E270" s="5" t="str">
        <f>IFERROR(VALUE(LEFT($B270,2)),"")</f>
        <v/>
      </c>
      <c r="F270" s="5">
        <f>IFERROR(VALUE(MID($B270,4,2)),"")</f>
        <v>42</v>
      </c>
      <c r="G270" s="5">
        <f>IFERROR(VALUE(RIGHT($B270,2)),"")</f>
        <v>36</v>
      </c>
      <c r="H270" s="5">
        <v>1</v>
      </c>
      <c r="I270" s="7" t="s">
        <v>135</v>
      </c>
      <c r="J270" s="7" t="s">
        <v>3</v>
      </c>
      <c r="K270" s="7" t="s">
        <v>36</v>
      </c>
      <c r="L270" s="5">
        <f>COUNTIF(K$2:K$526,K270)</f>
        <v>4</v>
      </c>
      <c r="M270" s="8">
        <v>20160511</v>
      </c>
      <c r="N270" s="19">
        <f ca="1">ROUND(((TODAY())-(DATEVALUE(REPLACE(REPLACE(M270,5,0,"-"),8,0,"-"))))/365,0)</f>
        <v>4</v>
      </c>
      <c r="O270" s="20">
        <v>2</v>
      </c>
      <c r="P270" s="20">
        <v>1</v>
      </c>
      <c r="Q270" s="20">
        <v>350</v>
      </c>
      <c r="R270" s="20"/>
      <c r="S270" s="20"/>
      <c r="T270" s="8">
        <v>19540428</v>
      </c>
      <c r="U270" s="20">
        <f ca="1">ROUND(((TODAY())-(DATEVALUE(REPLACE(REPLACE(T270,5,0,"-"),8,0,"-"))))/365,0)</f>
        <v>66</v>
      </c>
      <c r="V270" s="20">
        <f ca="1">COUNTIF(U$2:U$526,U270)</f>
        <v>68</v>
      </c>
      <c r="W270" s="8">
        <v>19540428</v>
      </c>
      <c r="X270" s="8" t="b">
        <f>T270=W270</f>
        <v>1</v>
      </c>
      <c r="Y270" s="5" t="s">
        <v>5</v>
      </c>
      <c r="Z270" s="20">
        <v>3</v>
      </c>
      <c r="AA270" s="5" t="s">
        <v>136</v>
      </c>
      <c r="AB270" s="5" t="s">
        <v>7</v>
      </c>
      <c r="AC270" s="5" t="s">
        <v>7</v>
      </c>
      <c r="AD270" s="7" t="s">
        <v>115</v>
      </c>
      <c r="AE270" s="7" t="s">
        <v>0</v>
      </c>
      <c r="AF270" s="8">
        <v>0</v>
      </c>
      <c r="AG270" s="8"/>
      <c r="AH270" s="7" t="s">
        <v>9</v>
      </c>
    </row>
    <row r="271" spans="1:34" ht="15.75" x14ac:dyDescent="0.3">
      <c r="A271" s="23" t="s">
        <v>479</v>
      </c>
      <c r="B271" s="27" t="str">
        <f>REPLACE(REPLACE(A271,3,0,"-"),6,0,"-")</f>
        <v>PR-40-76</v>
      </c>
      <c r="C271" s="25" t="str">
        <f>REPLACE(REPLACE(A271,1,1,""),2,4,"")</f>
        <v>R</v>
      </c>
      <c r="D271" s="6" t="str">
        <f>(REPLACE(A271,3,4,""))</f>
        <v>PR</v>
      </c>
      <c r="E271" s="5" t="str">
        <f>IFERROR(VALUE(LEFT($B271,2)),"")</f>
        <v/>
      </c>
      <c r="F271" s="5">
        <f>IFERROR(VALUE(MID($B271,4,2)),"")</f>
        <v>40</v>
      </c>
      <c r="G271" s="5">
        <f>IFERROR(VALUE(RIGHT($B271,2)),"")</f>
        <v>76</v>
      </c>
      <c r="H271" s="5">
        <v>1</v>
      </c>
      <c r="I271" s="7" t="s">
        <v>11</v>
      </c>
      <c r="J271" s="7" t="s">
        <v>3</v>
      </c>
      <c r="K271" s="7" t="s">
        <v>46</v>
      </c>
      <c r="L271" s="5">
        <f>COUNTIF(K$2:K$526,K271)</f>
        <v>77</v>
      </c>
      <c r="M271" s="8">
        <v>20090623</v>
      </c>
      <c r="N271" s="19">
        <f ca="1">ROUND(((TODAY())-(DATEVALUE(REPLACE(REPLACE(M271,5,0,"-"),8,0,"-"))))/365,0)</f>
        <v>11</v>
      </c>
      <c r="O271" s="20"/>
      <c r="P271" s="20">
        <v>1</v>
      </c>
      <c r="Q271" s="20">
        <v>350</v>
      </c>
      <c r="R271" s="20"/>
      <c r="S271" s="20"/>
      <c r="T271" s="8">
        <v>19540428</v>
      </c>
      <c r="U271" s="20">
        <f ca="1">ROUND(((TODAY())-(DATEVALUE(REPLACE(REPLACE(T271,5,0,"-"),8,0,"-"))))/365,0)</f>
        <v>66</v>
      </c>
      <c r="V271" s="20">
        <f ca="1">COUNTIF(U$2:U$526,U271)</f>
        <v>68</v>
      </c>
      <c r="W271" s="8">
        <v>19540428</v>
      </c>
      <c r="X271" s="8" t="b">
        <f>T271=W271</f>
        <v>1</v>
      </c>
      <c r="Y271" s="5" t="s">
        <v>9</v>
      </c>
      <c r="Z271" s="20">
        <v>2</v>
      </c>
      <c r="AA271" s="5" t="s">
        <v>13</v>
      </c>
      <c r="AB271" s="5" t="s">
        <v>7</v>
      </c>
      <c r="AC271" s="5" t="s">
        <v>7</v>
      </c>
      <c r="AD271" s="7" t="s">
        <v>14</v>
      </c>
      <c r="AE271" s="7" t="s">
        <v>0</v>
      </c>
      <c r="AF271" s="8">
        <v>0</v>
      </c>
      <c r="AG271" s="8"/>
      <c r="AH271" s="7" t="s">
        <v>9</v>
      </c>
    </row>
    <row r="272" spans="1:34" ht="15.75" x14ac:dyDescent="0.3">
      <c r="A272" s="23" t="s">
        <v>307</v>
      </c>
      <c r="B272" s="27" t="str">
        <f>REPLACE(REPLACE(A272,3,0,"-"),6,0,"-")</f>
        <v>PR-45-50</v>
      </c>
      <c r="C272" s="25" t="str">
        <f>REPLACE(REPLACE(A272,1,1,""),2,4,"")</f>
        <v>R</v>
      </c>
      <c r="D272" s="6" t="str">
        <f>(REPLACE(A272,3,4,""))</f>
        <v>PR</v>
      </c>
      <c r="E272" s="5" t="str">
        <f>IFERROR(VALUE(LEFT($B272,2)),"")</f>
        <v/>
      </c>
      <c r="F272" s="5">
        <f>IFERROR(VALUE(MID($B272,4,2)),"")</f>
        <v>45</v>
      </c>
      <c r="G272" s="5">
        <f>IFERROR(VALUE(RIGHT($B272,2)),"")</f>
        <v>50</v>
      </c>
      <c r="H272" s="5">
        <v>1</v>
      </c>
      <c r="I272" s="7" t="s">
        <v>11</v>
      </c>
      <c r="J272" s="7" t="s">
        <v>3</v>
      </c>
      <c r="K272" s="7" t="s">
        <v>46</v>
      </c>
      <c r="L272" s="5">
        <f>COUNTIF(K$2:K$526,K272)</f>
        <v>77</v>
      </c>
      <c r="M272" s="8">
        <v>20101118</v>
      </c>
      <c r="N272" s="19">
        <f ca="1">ROUND(((TODAY())-(DATEVALUE(REPLACE(REPLACE(M272,5,0,"-"),8,0,"-"))))/365,0)</f>
        <v>10</v>
      </c>
      <c r="O272" s="20"/>
      <c r="P272" s="20">
        <v>1</v>
      </c>
      <c r="Q272" s="20">
        <v>350</v>
      </c>
      <c r="R272" s="20"/>
      <c r="S272" s="20"/>
      <c r="T272" s="8">
        <v>19540429</v>
      </c>
      <c r="U272" s="20">
        <f ca="1">ROUND(((TODAY())-(DATEVALUE(REPLACE(REPLACE(T272,5,0,"-"),8,0,"-"))))/365,0)</f>
        <v>66</v>
      </c>
      <c r="V272" s="20">
        <f ca="1">COUNTIF(U$2:U$526,U272)</f>
        <v>68</v>
      </c>
      <c r="W272" s="8">
        <v>19540429</v>
      </c>
      <c r="X272" s="8" t="b">
        <f>T272=W272</f>
        <v>1</v>
      </c>
      <c r="Y272" s="5" t="s">
        <v>5</v>
      </c>
      <c r="Z272" s="20">
        <v>2</v>
      </c>
      <c r="AA272" s="5" t="s">
        <v>13</v>
      </c>
      <c r="AB272" s="5" t="s">
        <v>7</v>
      </c>
      <c r="AC272" s="5" t="s">
        <v>7</v>
      </c>
      <c r="AD272" s="7" t="s">
        <v>0</v>
      </c>
      <c r="AE272" s="7" t="s">
        <v>0</v>
      </c>
      <c r="AF272" s="8">
        <v>0</v>
      </c>
      <c r="AG272" s="8"/>
      <c r="AH272" s="7" t="s">
        <v>9</v>
      </c>
    </row>
    <row r="273" spans="1:34" ht="15.75" x14ac:dyDescent="0.3">
      <c r="A273" s="23" t="s">
        <v>629</v>
      </c>
      <c r="B273" s="27" t="str">
        <f>REPLACE(REPLACE(A273,3,0,"-"),6,0,"-")</f>
        <v>PR-49-23</v>
      </c>
      <c r="C273" s="25" t="str">
        <f>REPLACE(REPLACE(A273,1,1,""),2,4,"")</f>
        <v>R</v>
      </c>
      <c r="D273" s="6" t="str">
        <f>(REPLACE(A273,3,4,""))</f>
        <v>PR</v>
      </c>
      <c r="E273" s="5" t="str">
        <f>IFERROR(VALUE(LEFT($B273,2)),"")</f>
        <v/>
      </c>
      <c r="F273" s="5">
        <f>IFERROR(VALUE(MID($B273,4,2)),"")</f>
        <v>49</v>
      </c>
      <c r="G273" s="5">
        <f>IFERROR(VALUE(RIGHT($B273,2)),"")</f>
        <v>23</v>
      </c>
      <c r="H273" s="5">
        <v>1</v>
      </c>
      <c r="I273" s="7" t="s">
        <v>11</v>
      </c>
      <c r="J273" s="7" t="s">
        <v>3</v>
      </c>
      <c r="K273" s="7" t="s">
        <v>46</v>
      </c>
      <c r="L273" s="5">
        <f>COUNTIF(K$2:K$526,K273)</f>
        <v>77</v>
      </c>
      <c r="M273" s="8">
        <v>20040419</v>
      </c>
      <c r="N273" s="19">
        <f ca="1">ROUND(((TODAY())-(DATEVALUE(REPLACE(REPLACE(M273,5,0,"-"),8,0,"-"))))/365,0)</f>
        <v>16</v>
      </c>
      <c r="O273" s="20"/>
      <c r="P273" s="20">
        <v>92</v>
      </c>
      <c r="Q273" s="20"/>
      <c r="R273" s="20"/>
      <c r="S273" s="20"/>
      <c r="T273" s="8">
        <v>19540503</v>
      </c>
      <c r="U273" s="20">
        <f ca="1">ROUND(((TODAY())-(DATEVALUE(REPLACE(REPLACE(T273,5,0,"-"),8,0,"-"))))/365,0)</f>
        <v>66</v>
      </c>
      <c r="V273" s="20">
        <f ca="1">COUNTIF(U$2:U$526,U273)</f>
        <v>68</v>
      </c>
      <c r="W273" s="8">
        <v>19540503</v>
      </c>
      <c r="X273" s="8" t="b">
        <f>T273=W273</f>
        <v>1</v>
      </c>
      <c r="Y273" s="5" t="s">
        <v>5</v>
      </c>
      <c r="Z273" s="20">
        <v>2</v>
      </c>
      <c r="AA273" s="5" t="s">
        <v>13</v>
      </c>
      <c r="AB273" s="5" t="s">
        <v>7</v>
      </c>
      <c r="AC273" s="5" t="s">
        <v>7</v>
      </c>
      <c r="AD273" s="7" t="s">
        <v>199</v>
      </c>
      <c r="AE273" s="7" t="s">
        <v>0</v>
      </c>
      <c r="AF273" s="8">
        <v>0</v>
      </c>
      <c r="AG273" s="8"/>
      <c r="AH273" s="7" t="s">
        <v>9</v>
      </c>
    </row>
    <row r="274" spans="1:34" ht="15.75" x14ac:dyDescent="0.3">
      <c r="A274" s="23" t="s">
        <v>516</v>
      </c>
      <c r="B274" s="27" t="str">
        <f>REPLACE(REPLACE(A274,3,0,"-"),6,0,"-")</f>
        <v>PR-51-07</v>
      </c>
      <c r="C274" s="25" t="str">
        <f>REPLACE(REPLACE(A274,1,1,""),2,4,"")</f>
        <v>R</v>
      </c>
      <c r="D274" s="6" t="str">
        <f>(REPLACE(A274,3,4,""))</f>
        <v>PR</v>
      </c>
      <c r="E274" s="5" t="str">
        <f>IFERROR(VALUE(LEFT($B274,2)),"")</f>
        <v/>
      </c>
      <c r="F274" s="5">
        <f>IFERROR(VALUE(MID($B274,4,2)),"")</f>
        <v>51</v>
      </c>
      <c r="G274" s="5">
        <f>IFERROR(VALUE(RIGHT($B274,2)),"")</f>
        <v>7</v>
      </c>
      <c r="H274" s="5">
        <v>1</v>
      </c>
      <c r="I274" s="7" t="s">
        <v>11</v>
      </c>
      <c r="J274" s="7" t="s">
        <v>3</v>
      </c>
      <c r="K274" s="7" t="s">
        <v>46</v>
      </c>
      <c r="L274" s="5">
        <f>COUNTIF(K$2:K$526,K274)</f>
        <v>77</v>
      </c>
      <c r="M274" s="8">
        <v>20031015</v>
      </c>
      <c r="N274" s="19">
        <f ca="1">ROUND(((TODAY())-(DATEVALUE(REPLACE(REPLACE(M274,5,0,"-"),8,0,"-"))))/365,0)</f>
        <v>17</v>
      </c>
      <c r="O274" s="20"/>
      <c r="P274" s="20">
        <v>1</v>
      </c>
      <c r="Q274" s="20">
        <v>350</v>
      </c>
      <c r="R274" s="20">
        <v>166</v>
      </c>
      <c r="S274" s="20">
        <v>173</v>
      </c>
      <c r="T274" s="8">
        <v>19540504</v>
      </c>
      <c r="U274" s="20">
        <f ca="1">ROUND(((TODAY())-(DATEVALUE(REPLACE(REPLACE(T274,5,0,"-"),8,0,"-"))))/365,0)</f>
        <v>66</v>
      </c>
      <c r="V274" s="20">
        <f ca="1">COUNTIF(U$2:U$526,U274)</f>
        <v>68</v>
      </c>
      <c r="W274" s="8">
        <v>19540504</v>
      </c>
      <c r="X274" s="8" t="b">
        <f>T274=W274</f>
        <v>1</v>
      </c>
      <c r="Y274" s="5" t="s">
        <v>5</v>
      </c>
      <c r="Z274" s="20">
        <v>2</v>
      </c>
      <c r="AA274" s="5" t="s">
        <v>13</v>
      </c>
      <c r="AB274" s="5" t="s">
        <v>7</v>
      </c>
      <c r="AC274" s="5" t="s">
        <v>7</v>
      </c>
      <c r="AD274" s="7" t="s">
        <v>97</v>
      </c>
      <c r="AE274" s="7" t="s">
        <v>0</v>
      </c>
      <c r="AF274" s="8">
        <v>7.0000000000000007E-2</v>
      </c>
      <c r="AG274" s="8">
        <v>139</v>
      </c>
      <c r="AH274" s="7" t="s">
        <v>9</v>
      </c>
    </row>
    <row r="275" spans="1:34" ht="15.75" x14ac:dyDescent="0.3">
      <c r="A275" s="23" t="s">
        <v>296</v>
      </c>
      <c r="B275" s="27" t="str">
        <f>REPLACE(REPLACE(A275,3,0,"-"),6,0,"-")</f>
        <v>PR-62-91</v>
      </c>
      <c r="C275" s="25" t="str">
        <f>REPLACE(REPLACE(A275,1,1,""),2,4,"")</f>
        <v>R</v>
      </c>
      <c r="D275" s="6" t="str">
        <f>(REPLACE(A275,3,4,""))</f>
        <v>PR</v>
      </c>
      <c r="E275" s="5" t="str">
        <f>IFERROR(VALUE(LEFT($B275,2)),"")</f>
        <v/>
      </c>
      <c r="F275" s="5">
        <f>IFERROR(VALUE(MID($B275,4,2)),"")</f>
        <v>62</v>
      </c>
      <c r="G275" s="5">
        <f>IFERROR(VALUE(RIGHT($B275,2)),"")</f>
        <v>91</v>
      </c>
      <c r="H275" s="5">
        <v>1</v>
      </c>
      <c r="I275" s="7" t="s">
        <v>11</v>
      </c>
      <c r="J275" s="7" t="s">
        <v>3</v>
      </c>
      <c r="K275" s="7" t="s">
        <v>46</v>
      </c>
      <c r="L275" s="5">
        <f>COUNTIF(K$2:K$526,K275)</f>
        <v>77</v>
      </c>
      <c r="M275" s="8">
        <v>19741230</v>
      </c>
      <c r="N275" s="19">
        <f ca="1">ROUND(((TODAY())-(DATEVALUE(REPLACE(REPLACE(M275,5,0,"-"),8,0,"-"))))/365,0)</f>
        <v>46</v>
      </c>
      <c r="O275" s="20"/>
      <c r="P275" s="20">
        <v>1</v>
      </c>
      <c r="Q275" s="20">
        <v>350</v>
      </c>
      <c r="R275" s="20"/>
      <c r="S275" s="20"/>
      <c r="T275" s="8">
        <v>19540511</v>
      </c>
      <c r="U275" s="20">
        <f ca="1">ROUND(((TODAY())-(DATEVALUE(REPLACE(REPLACE(T275,5,0,"-"),8,0,"-"))))/365,0)</f>
        <v>66</v>
      </c>
      <c r="V275" s="20">
        <f ca="1">COUNTIF(U$2:U$526,U275)</f>
        <v>68</v>
      </c>
      <c r="W275" s="8">
        <v>19540511</v>
      </c>
      <c r="X275" s="8" t="b">
        <f>T275=W275</f>
        <v>1</v>
      </c>
      <c r="Y275" s="5" t="s">
        <v>5</v>
      </c>
      <c r="Z275" s="20">
        <v>2</v>
      </c>
      <c r="AA275" s="5" t="s">
        <v>13</v>
      </c>
      <c r="AB275" s="5" t="s">
        <v>7</v>
      </c>
      <c r="AC275" s="5" t="s">
        <v>7</v>
      </c>
      <c r="AD275" s="7" t="s">
        <v>0</v>
      </c>
      <c r="AE275" s="7" t="s">
        <v>0</v>
      </c>
      <c r="AF275" s="8">
        <v>0</v>
      </c>
      <c r="AG275" s="8"/>
      <c r="AH275" s="7" t="s">
        <v>9</v>
      </c>
    </row>
    <row r="276" spans="1:34" ht="15.75" x14ac:dyDescent="0.3">
      <c r="A276" s="23" t="s">
        <v>552</v>
      </c>
      <c r="B276" s="27" t="str">
        <f>REPLACE(REPLACE(A276,3,0,"-"),6,0,"-")</f>
        <v>ZH-76-16</v>
      </c>
      <c r="C276" s="25" t="str">
        <f>REPLACE(REPLACE(A276,1,1,""),2,4,"")</f>
        <v>H</v>
      </c>
      <c r="D276" s="6" t="str">
        <f>(REPLACE(A276,3,4,""))</f>
        <v>ZH</v>
      </c>
      <c r="E276" s="5" t="str">
        <f>IFERROR(VALUE(LEFT($B276,2)),"")</f>
        <v/>
      </c>
      <c r="F276" s="5">
        <f>IFERROR(VALUE(MID($B276,4,2)),"")</f>
        <v>76</v>
      </c>
      <c r="G276" s="5">
        <f>IFERROR(VALUE(RIGHT($B276,2)),"")</f>
        <v>16</v>
      </c>
      <c r="H276" s="5">
        <v>1</v>
      </c>
      <c r="I276" s="7" t="s">
        <v>11</v>
      </c>
      <c r="J276" s="7" t="s">
        <v>3</v>
      </c>
      <c r="K276" s="7" t="s">
        <v>234</v>
      </c>
      <c r="L276" s="5">
        <f>COUNTIF(K$2:K$526,K276)</f>
        <v>5</v>
      </c>
      <c r="M276" s="8">
        <v>20120425</v>
      </c>
      <c r="N276" s="19">
        <f ca="1">ROUND(((TODAY())-(DATEVALUE(REPLACE(REPLACE(M276,5,0,"-"),8,0,"-"))))/365,0)</f>
        <v>8</v>
      </c>
      <c r="O276" s="20"/>
      <c r="P276" s="20">
        <v>1</v>
      </c>
      <c r="Q276" s="20">
        <v>350</v>
      </c>
      <c r="R276" s="20"/>
      <c r="S276" s="20"/>
      <c r="T276" s="8">
        <v>19540511</v>
      </c>
      <c r="U276" s="20">
        <f ca="1">ROUND(((TODAY())-(DATEVALUE(REPLACE(REPLACE(T276,5,0,"-"),8,0,"-"))))/365,0)</f>
        <v>66</v>
      </c>
      <c r="V276" s="20">
        <f ca="1">COUNTIF(U$2:U$526,U276)</f>
        <v>68</v>
      </c>
      <c r="W276" s="8">
        <v>19540511</v>
      </c>
      <c r="X276" s="8" t="b">
        <f>T276=W276</f>
        <v>1</v>
      </c>
      <c r="Y276" s="5" t="s">
        <v>9</v>
      </c>
      <c r="Z276" s="20">
        <v>2</v>
      </c>
      <c r="AA276" s="5" t="s">
        <v>13</v>
      </c>
      <c r="AB276" s="5" t="s">
        <v>7</v>
      </c>
      <c r="AC276" s="5" t="s">
        <v>7</v>
      </c>
      <c r="AD276" s="7" t="s">
        <v>553</v>
      </c>
      <c r="AE276" s="7" t="s">
        <v>0</v>
      </c>
      <c r="AF276" s="8">
        <v>0</v>
      </c>
      <c r="AG276" s="8"/>
      <c r="AH276" s="7" t="s">
        <v>9</v>
      </c>
    </row>
    <row r="277" spans="1:34" ht="15.75" x14ac:dyDescent="0.3">
      <c r="A277" s="23" t="s">
        <v>391</v>
      </c>
      <c r="B277" s="27" t="str">
        <f>REPLACE(REPLACE(A277,3,0,"-"),6,0,"-")</f>
        <v>PR-67-51</v>
      </c>
      <c r="C277" s="25" t="str">
        <f>REPLACE(REPLACE(A277,1,1,""),2,4,"")</f>
        <v>R</v>
      </c>
      <c r="D277" s="6" t="str">
        <f>(REPLACE(A277,3,4,""))</f>
        <v>PR</v>
      </c>
      <c r="E277" s="5" t="str">
        <f>IFERROR(VALUE(LEFT($B277,2)),"")</f>
        <v/>
      </c>
      <c r="F277" s="5">
        <f>IFERROR(VALUE(MID($B277,4,2)),"")</f>
        <v>67</v>
      </c>
      <c r="G277" s="5">
        <f>IFERROR(VALUE(RIGHT($B277,2)),"")</f>
        <v>51</v>
      </c>
      <c r="H277" s="5">
        <v>1</v>
      </c>
      <c r="I277" s="7" t="s">
        <v>135</v>
      </c>
      <c r="J277" s="7" t="s">
        <v>3</v>
      </c>
      <c r="K277" s="7" t="s">
        <v>31</v>
      </c>
      <c r="L277" s="5">
        <f>COUNTIF(K$2:K$526,K277)</f>
        <v>15</v>
      </c>
      <c r="M277" s="8">
        <v>19860424</v>
      </c>
      <c r="N277" s="19">
        <f ca="1">ROUND(((TODAY())-(DATEVALUE(REPLACE(REPLACE(M277,5,0,"-"),8,0,"-"))))/365,0)</f>
        <v>34</v>
      </c>
      <c r="O277" s="20">
        <v>3</v>
      </c>
      <c r="P277" s="20"/>
      <c r="Q277" s="20">
        <v>500</v>
      </c>
      <c r="R277" s="20">
        <v>150</v>
      </c>
      <c r="S277" s="20">
        <v>157</v>
      </c>
      <c r="T277" s="8">
        <v>19540514</v>
      </c>
      <c r="U277" s="20">
        <f ca="1">ROUND(((TODAY())-(DATEVALUE(REPLACE(REPLACE(T277,5,0,"-"),8,0,"-"))))/365,0)</f>
        <v>66</v>
      </c>
      <c r="V277" s="20">
        <f ca="1">COUNTIF(U$2:U$526,U277)</f>
        <v>68</v>
      </c>
      <c r="W277" s="8">
        <v>19540514</v>
      </c>
      <c r="X277" s="8" t="b">
        <f>T277=W277</f>
        <v>1</v>
      </c>
      <c r="Y277" s="5" t="s">
        <v>5</v>
      </c>
      <c r="Z277" s="20">
        <v>3</v>
      </c>
      <c r="AA277" s="5" t="s">
        <v>136</v>
      </c>
      <c r="AB277" s="5" t="s">
        <v>7</v>
      </c>
      <c r="AC277" s="5" t="s">
        <v>7</v>
      </c>
      <c r="AD277" s="7" t="s">
        <v>144</v>
      </c>
      <c r="AE277" s="7" t="s">
        <v>0</v>
      </c>
      <c r="AF277" s="8">
        <v>0</v>
      </c>
      <c r="AG277" s="8"/>
      <c r="AH277" s="7" t="s">
        <v>9</v>
      </c>
    </row>
    <row r="278" spans="1:34" ht="15.75" x14ac:dyDescent="0.3">
      <c r="A278" s="23" t="s">
        <v>252</v>
      </c>
      <c r="B278" s="27" t="str">
        <f>REPLACE(REPLACE(A278,3,0,"-"),6,0,"-")</f>
        <v>PR-87-79</v>
      </c>
      <c r="C278" s="25" t="str">
        <f>REPLACE(REPLACE(A278,1,1,""),2,4,"")</f>
        <v>R</v>
      </c>
      <c r="D278" s="6" t="str">
        <f>(REPLACE(A278,3,4,""))</f>
        <v>PR</v>
      </c>
      <c r="E278" s="5" t="str">
        <f>IFERROR(VALUE(LEFT($B278,2)),"")</f>
        <v/>
      </c>
      <c r="F278" s="5">
        <f>IFERROR(VALUE(MID($B278,4,2)),"")</f>
        <v>87</v>
      </c>
      <c r="G278" s="5">
        <f>IFERROR(VALUE(RIGHT($B278,2)),"")</f>
        <v>79</v>
      </c>
      <c r="H278" s="5">
        <v>1</v>
      </c>
      <c r="I278" s="7" t="s">
        <v>11</v>
      </c>
      <c r="J278" s="7" t="s">
        <v>3</v>
      </c>
      <c r="K278" s="7" t="s">
        <v>253</v>
      </c>
      <c r="L278" s="5">
        <f>COUNTIF(K$2:K$526,K278)</f>
        <v>2</v>
      </c>
      <c r="M278" s="8">
        <v>20110705</v>
      </c>
      <c r="N278" s="19">
        <f ca="1">ROUND(((TODAY())-(DATEVALUE(REPLACE(REPLACE(M278,5,0,"-"),8,0,"-"))))/365,0)</f>
        <v>9</v>
      </c>
      <c r="O278" s="20"/>
      <c r="P278" s="20">
        <v>1</v>
      </c>
      <c r="Q278" s="20">
        <v>500</v>
      </c>
      <c r="R278" s="20"/>
      <c r="S278" s="20"/>
      <c r="T278" s="8">
        <v>19540522</v>
      </c>
      <c r="U278" s="20">
        <f ca="1">ROUND(((TODAY())-(DATEVALUE(REPLACE(REPLACE(T278,5,0,"-"),8,0,"-"))))/365,0)</f>
        <v>66</v>
      </c>
      <c r="V278" s="20">
        <f ca="1">COUNTIF(U$2:U$526,U278)</f>
        <v>68</v>
      </c>
      <c r="W278" s="8">
        <v>19540522</v>
      </c>
      <c r="X278" s="8" t="b">
        <f>T278=W278</f>
        <v>1</v>
      </c>
      <c r="Y278" s="5" t="s">
        <v>5</v>
      </c>
      <c r="Z278" s="20">
        <v>2</v>
      </c>
      <c r="AA278" s="5" t="s">
        <v>13</v>
      </c>
      <c r="AB278" s="5" t="s">
        <v>7</v>
      </c>
      <c r="AC278" s="5" t="s">
        <v>7</v>
      </c>
      <c r="AD278" s="7" t="s">
        <v>29</v>
      </c>
      <c r="AE278" s="7" t="s">
        <v>0</v>
      </c>
      <c r="AF278" s="8">
        <v>0</v>
      </c>
      <c r="AG278" s="8"/>
      <c r="AH278" s="7" t="s">
        <v>9</v>
      </c>
    </row>
    <row r="279" spans="1:34" ht="15.75" x14ac:dyDescent="0.3">
      <c r="A279" s="23" t="s">
        <v>289</v>
      </c>
      <c r="B279" s="27" t="str">
        <f>REPLACE(REPLACE(A279,3,0,"-"),6,0,"-")</f>
        <v>ZF-82-50</v>
      </c>
      <c r="C279" s="25" t="str">
        <f>REPLACE(REPLACE(A279,1,1,""),2,4,"")</f>
        <v>F</v>
      </c>
      <c r="D279" s="6" t="str">
        <f>(REPLACE(A279,3,4,""))</f>
        <v>ZF</v>
      </c>
      <c r="E279" s="5" t="str">
        <f>IFERROR(VALUE(LEFT($B279,2)),"")</f>
        <v/>
      </c>
      <c r="F279" s="5">
        <f>IFERROR(VALUE(MID($B279,4,2)),"")</f>
        <v>82</v>
      </c>
      <c r="G279" s="5">
        <f>IFERROR(VALUE(RIGHT($B279,2)),"")</f>
        <v>50</v>
      </c>
      <c r="H279" s="5" t="s">
        <v>860</v>
      </c>
      <c r="I279" s="7" t="s">
        <v>11</v>
      </c>
      <c r="J279" s="7" t="s">
        <v>3</v>
      </c>
      <c r="K279" s="7" t="s">
        <v>290</v>
      </c>
      <c r="L279" s="5">
        <f>COUNTIF(K$2:K$526,K279)</f>
        <v>3</v>
      </c>
      <c r="M279" s="8">
        <v>20140707</v>
      </c>
      <c r="N279" s="19">
        <f ca="1">ROUND(((TODAY())-(DATEVALUE(REPLACE(REPLACE(M279,5,0,"-"),8,0,"-"))))/365,0)</f>
        <v>6</v>
      </c>
      <c r="O279" s="20">
        <v>2</v>
      </c>
      <c r="P279" s="20">
        <v>2</v>
      </c>
      <c r="Q279" s="20">
        <v>647</v>
      </c>
      <c r="R279" s="20">
        <v>180</v>
      </c>
      <c r="S279" s="20">
        <v>197</v>
      </c>
      <c r="T279" s="8">
        <v>19540531</v>
      </c>
      <c r="U279" s="20">
        <f ca="1">ROUND(((TODAY())-(DATEVALUE(REPLACE(REPLACE(T279,5,0,"-"),8,0,"-"))))/365,0)</f>
        <v>66</v>
      </c>
      <c r="V279" s="20">
        <f ca="1">COUNTIF(U$2:U$526,U279)</f>
        <v>68</v>
      </c>
      <c r="W279" s="8">
        <v>20140707</v>
      </c>
      <c r="X279" s="8" t="b">
        <f>T279=W279</f>
        <v>0</v>
      </c>
      <c r="Y279" s="5" t="s">
        <v>5</v>
      </c>
      <c r="Z279" s="20">
        <v>2</v>
      </c>
      <c r="AA279" s="5" t="s">
        <v>13</v>
      </c>
      <c r="AB279" s="5" t="s">
        <v>7</v>
      </c>
      <c r="AC279" s="5" t="s">
        <v>7</v>
      </c>
      <c r="AD279" s="7" t="s">
        <v>272</v>
      </c>
      <c r="AE279" s="7" t="s">
        <v>0</v>
      </c>
      <c r="AF279" s="8">
        <v>0.13</v>
      </c>
      <c r="AG279" s="8">
        <v>146</v>
      </c>
      <c r="AH279" s="7" t="s">
        <v>9</v>
      </c>
    </row>
    <row r="280" spans="1:34" ht="15.75" x14ac:dyDescent="0.3">
      <c r="A280" s="23" t="s">
        <v>279</v>
      </c>
      <c r="B280" s="27" t="str">
        <f>REPLACE(REPLACE(A280,3,0,"-"),6,0,"-")</f>
        <v>PU-00-85</v>
      </c>
      <c r="C280" s="25" t="str">
        <f>REPLACE(REPLACE(A280,1,1,""),2,4,"")</f>
        <v>U</v>
      </c>
      <c r="D280" s="6" t="str">
        <f>(REPLACE(A280,3,4,""))</f>
        <v>PU</v>
      </c>
      <c r="E280" s="5" t="str">
        <f>IFERROR(VALUE(LEFT($B280,2)),"")</f>
        <v/>
      </c>
      <c r="F280" s="5">
        <f>IFERROR(VALUE(MID($B280,4,2)),"")</f>
        <v>0</v>
      </c>
      <c r="G280" s="5">
        <f>IFERROR(VALUE(RIGHT($B280,2)),"")</f>
        <v>85</v>
      </c>
      <c r="H280" s="5">
        <v>1</v>
      </c>
      <c r="I280" s="7" t="s">
        <v>11</v>
      </c>
      <c r="J280" s="7" t="s">
        <v>3</v>
      </c>
      <c r="K280" s="7" t="s">
        <v>280</v>
      </c>
      <c r="L280" s="5">
        <f>COUNTIF(K$2:K$526,K280)</f>
        <v>1</v>
      </c>
      <c r="M280" s="8">
        <v>20050722</v>
      </c>
      <c r="N280" s="19">
        <f ca="1">ROUND(((TODAY())-(DATEVALUE(REPLACE(REPLACE(M280,5,0,"-"),8,0,"-"))))/365,0)</f>
        <v>15</v>
      </c>
      <c r="O280" s="20"/>
      <c r="P280" s="20">
        <v>2</v>
      </c>
      <c r="Q280" s="20">
        <v>500</v>
      </c>
      <c r="R280" s="20"/>
      <c r="S280" s="20"/>
      <c r="T280" s="8">
        <v>19540601</v>
      </c>
      <c r="U280" s="20">
        <f ca="1">ROUND(((TODAY())-(DATEVALUE(REPLACE(REPLACE(T280,5,0,"-"),8,0,"-"))))/365,0)</f>
        <v>66</v>
      </c>
      <c r="V280" s="20">
        <f ca="1">COUNTIF(U$2:U$526,U280)</f>
        <v>68</v>
      </c>
      <c r="W280" s="8">
        <v>19540601</v>
      </c>
      <c r="X280" s="8" t="b">
        <f>T280=W280</f>
        <v>1</v>
      </c>
      <c r="Y280" s="5" t="s">
        <v>9</v>
      </c>
      <c r="Z280" s="20">
        <v>2</v>
      </c>
      <c r="AA280" s="5" t="s">
        <v>13</v>
      </c>
      <c r="AB280" s="5" t="s">
        <v>7</v>
      </c>
      <c r="AC280" s="5" t="s">
        <v>7</v>
      </c>
      <c r="AD280" s="7" t="s">
        <v>0</v>
      </c>
      <c r="AE280" s="7" t="s">
        <v>0</v>
      </c>
      <c r="AF280" s="8">
        <v>0</v>
      </c>
      <c r="AG280" s="8"/>
      <c r="AH280" s="7" t="s">
        <v>9</v>
      </c>
    </row>
    <row r="281" spans="1:34" ht="15.75" x14ac:dyDescent="0.3">
      <c r="A281" s="23" t="s">
        <v>567</v>
      </c>
      <c r="B281" s="27" t="str">
        <f>REPLACE(REPLACE(A281,3,0,"-"),6,0,"-")</f>
        <v>PR-98-95</v>
      </c>
      <c r="C281" s="25" t="str">
        <f>REPLACE(REPLACE(A281,1,1,""),2,4,"")</f>
        <v>R</v>
      </c>
      <c r="D281" s="6" t="str">
        <f>(REPLACE(A281,3,4,""))</f>
        <v>PR</v>
      </c>
      <c r="E281" s="5" t="str">
        <f>IFERROR(VALUE(LEFT($B281,2)),"")</f>
        <v/>
      </c>
      <c r="F281" s="5">
        <f>IFERROR(VALUE(MID($B281,4,2)),"")</f>
        <v>98</v>
      </c>
      <c r="G281" s="5">
        <f>IFERROR(VALUE(RIGHT($B281,2)),"")</f>
        <v>95</v>
      </c>
      <c r="H281" s="5">
        <v>1</v>
      </c>
      <c r="I281" s="7" t="s">
        <v>11</v>
      </c>
      <c r="J281" s="7" t="s">
        <v>3</v>
      </c>
      <c r="K281" s="7" t="s">
        <v>194</v>
      </c>
      <c r="L281" s="5">
        <f>COUNTIF(K$2:K$526,K281)</f>
        <v>5</v>
      </c>
      <c r="M281" s="8">
        <v>19981021</v>
      </c>
      <c r="N281" s="19">
        <f ca="1">ROUND(((TODAY())-(DATEVALUE(REPLACE(REPLACE(M281,5,0,"-"),8,0,"-"))))/365,0)</f>
        <v>22</v>
      </c>
      <c r="O281" s="20"/>
      <c r="P281" s="20">
        <v>1</v>
      </c>
      <c r="Q281" s="20">
        <v>200</v>
      </c>
      <c r="R281" s="20"/>
      <c r="S281" s="20"/>
      <c r="T281" s="8">
        <v>19540601</v>
      </c>
      <c r="U281" s="20">
        <f ca="1">ROUND(((TODAY())-(DATEVALUE(REPLACE(REPLACE(T281,5,0,"-"),8,0,"-"))))/365,0)</f>
        <v>66</v>
      </c>
      <c r="V281" s="20">
        <f ca="1">COUNTIF(U$2:U$526,U281)</f>
        <v>68</v>
      </c>
      <c r="W281" s="8">
        <v>19540601</v>
      </c>
      <c r="X281" s="8" t="b">
        <f>T281=W281</f>
        <v>1</v>
      </c>
      <c r="Y281" s="5" t="s">
        <v>5</v>
      </c>
      <c r="Z281" s="20">
        <v>2</v>
      </c>
      <c r="AA281" s="5" t="s">
        <v>13</v>
      </c>
      <c r="AB281" s="5" t="s">
        <v>7</v>
      </c>
      <c r="AC281" s="5" t="s">
        <v>7</v>
      </c>
      <c r="AD281" s="7" t="s">
        <v>568</v>
      </c>
      <c r="AE281" s="7" t="s">
        <v>0</v>
      </c>
      <c r="AF281" s="8">
        <v>0</v>
      </c>
      <c r="AG281" s="8"/>
      <c r="AH281" s="7" t="s">
        <v>9</v>
      </c>
    </row>
    <row r="282" spans="1:34" ht="15.75" x14ac:dyDescent="0.3">
      <c r="A282" s="23" t="s">
        <v>287</v>
      </c>
      <c r="B282" s="27" t="str">
        <f>REPLACE(REPLACE(A282,3,0,"-"),6,0,"-")</f>
        <v>PU-00-57</v>
      </c>
      <c r="C282" s="25" t="str">
        <f>REPLACE(REPLACE(A282,1,1,""),2,4,"")</f>
        <v>U</v>
      </c>
      <c r="D282" s="6" t="str">
        <f>(REPLACE(A282,3,4,""))</f>
        <v>PU</v>
      </c>
      <c r="E282" s="5" t="str">
        <f>IFERROR(VALUE(LEFT($B282,2)),"")</f>
        <v/>
      </c>
      <c r="F282" s="5">
        <f>IFERROR(VALUE(MID($B282,4,2)),"")</f>
        <v>0</v>
      </c>
      <c r="G282" s="5">
        <f>IFERROR(VALUE(RIGHT($B282,2)),"")</f>
        <v>57</v>
      </c>
      <c r="H282" s="5">
        <v>1</v>
      </c>
      <c r="I282" s="7" t="s">
        <v>11</v>
      </c>
      <c r="J282" s="7" t="s">
        <v>3</v>
      </c>
      <c r="K282" s="7" t="s">
        <v>46</v>
      </c>
      <c r="L282" s="5">
        <f>COUNTIF(K$2:K$526,K282)</f>
        <v>77</v>
      </c>
      <c r="M282" s="8">
        <v>19880510</v>
      </c>
      <c r="N282" s="19">
        <f ca="1">ROUND(((TODAY())-(DATEVALUE(REPLACE(REPLACE(M282,5,0,"-"),8,0,"-"))))/365,0)</f>
        <v>32</v>
      </c>
      <c r="O282" s="20"/>
      <c r="P282" s="20">
        <v>1</v>
      </c>
      <c r="Q282" s="20">
        <v>350</v>
      </c>
      <c r="R282" s="20"/>
      <c r="S282" s="20"/>
      <c r="T282" s="8">
        <v>19540602</v>
      </c>
      <c r="U282" s="20">
        <f ca="1">ROUND(((TODAY())-(DATEVALUE(REPLACE(REPLACE(T282,5,0,"-"),8,0,"-"))))/365,0)</f>
        <v>66</v>
      </c>
      <c r="V282" s="20">
        <f ca="1">COUNTIF(U$2:U$526,U282)</f>
        <v>68</v>
      </c>
      <c r="W282" s="8">
        <v>19540602</v>
      </c>
      <c r="X282" s="8" t="b">
        <f>T282=W282</f>
        <v>1</v>
      </c>
      <c r="Y282" s="5" t="s">
        <v>5</v>
      </c>
      <c r="Z282" s="20">
        <v>2</v>
      </c>
      <c r="AA282" s="5" t="s">
        <v>13</v>
      </c>
      <c r="AB282" s="5" t="s">
        <v>7</v>
      </c>
      <c r="AC282" s="5" t="s">
        <v>7</v>
      </c>
      <c r="AD282" s="7" t="s">
        <v>0</v>
      </c>
      <c r="AE282" s="7" t="s">
        <v>0</v>
      </c>
      <c r="AF282" s="8">
        <v>0</v>
      </c>
      <c r="AG282" s="8"/>
      <c r="AH282" s="7" t="s">
        <v>9</v>
      </c>
    </row>
    <row r="283" spans="1:34" ht="15.75" x14ac:dyDescent="0.3">
      <c r="A283" s="23" t="s">
        <v>554</v>
      </c>
      <c r="B283" s="27" t="str">
        <f>REPLACE(REPLACE(A283,3,0,"-"),6,0,"-")</f>
        <v>PU-08-77</v>
      </c>
      <c r="C283" s="25" t="str">
        <f>REPLACE(REPLACE(A283,1,1,""),2,4,"")</f>
        <v>U</v>
      </c>
      <c r="D283" s="6" t="str">
        <f>(REPLACE(A283,3,4,""))</f>
        <v>PU</v>
      </c>
      <c r="E283" s="5" t="str">
        <f>IFERROR(VALUE(LEFT($B283,2)),"")</f>
        <v/>
      </c>
      <c r="F283" s="5">
        <f>IFERROR(VALUE(MID($B283,4,2)),"")</f>
        <v>8</v>
      </c>
      <c r="G283" s="5">
        <f>IFERROR(VALUE(RIGHT($B283,2)),"")</f>
        <v>77</v>
      </c>
      <c r="H283" s="5">
        <v>1</v>
      </c>
      <c r="I283" s="7" t="s">
        <v>11</v>
      </c>
      <c r="J283" s="7" t="s">
        <v>3</v>
      </c>
      <c r="K283" s="7" t="s">
        <v>533</v>
      </c>
      <c r="L283" s="5">
        <f>COUNTIF(K$2:K$526,K283)</f>
        <v>2</v>
      </c>
      <c r="M283" s="8">
        <v>20150409</v>
      </c>
      <c r="N283" s="19">
        <f ca="1">ROUND(((TODAY())-(DATEVALUE(REPLACE(REPLACE(M283,5,0,"-"),8,0,"-"))))/365,0)</f>
        <v>5</v>
      </c>
      <c r="O283" s="20"/>
      <c r="P283" s="20">
        <v>1</v>
      </c>
      <c r="Q283" s="20">
        <v>200</v>
      </c>
      <c r="R283" s="20"/>
      <c r="S283" s="20"/>
      <c r="T283" s="8">
        <v>19540604</v>
      </c>
      <c r="U283" s="20">
        <f ca="1">ROUND(((TODAY())-(DATEVALUE(REPLACE(REPLACE(T283,5,0,"-"),8,0,"-"))))/365,0)</f>
        <v>66</v>
      </c>
      <c r="V283" s="20">
        <f ca="1">COUNTIF(U$2:U$526,U283)</f>
        <v>68</v>
      </c>
      <c r="W283" s="8">
        <v>19540604</v>
      </c>
      <c r="X283" s="8" t="b">
        <f>T283=W283</f>
        <v>1</v>
      </c>
      <c r="Y283" s="5" t="s">
        <v>5</v>
      </c>
      <c r="Z283" s="20">
        <v>2</v>
      </c>
      <c r="AA283" s="5" t="s">
        <v>13</v>
      </c>
      <c r="AB283" s="5" t="s">
        <v>7</v>
      </c>
      <c r="AC283" s="5" t="s">
        <v>7</v>
      </c>
      <c r="AD283" s="7" t="s">
        <v>21</v>
      </c>
      <c r="AE283" s="7" t="s">
        <v>0</v>
      </c>
      <c r="AF283" s="8">
        <v>0</v>
      </c>
      <c r="AG283" s="8"/>
      <c r="AH283" s="7" t="s">
        <v>9</v>
      </c>
    </row>
    <row r="284" spans="1:34" ht="15.75" x14ac:dyDescent="0.3">
      <c r="A284" s="23" t="s">
        <v>432</v>
      </c>
      <c r="B284" s="27" t="str">
        <f>REPLACE(REPLACE(A284,3,0,"-"),6,0,"-")</f>
        <v>ZF-62-40</v>
      </c>
      <c r="C284" s="25" t="str">
        <f>REPLACE(REPLACE(A284,1,1,""),2,4,"")</f>
        <v>F</v>
      </c>
      <c r="D284" s="6" t="str">
        <f>(REPLACE(A284,3,4,""))</f>
        <v>ZF</v>
      </c>
      <c r="E284" s="5" t="str">
        <f>IFERROR(VALUE(LEFT($B284,2)),"")</f>
        <v/>
      </c>
      <c r="F284" s="5">
        <f>IFERROR(VALUE(MID($B284,4,2)),"")</f>
        <v>62</v>
      </c>
      <c r="G284" s="5">
        <f>IFERROR(VALUE(RIGHT($B284,2)),"")</f>
        <v>40</v>
      </c>
      <c r="H284" s="5" t="s">
        <v>860</v>
      </c>
      <c r="I284" s="7" t="s">
        <v>11</v>
      </c>
      <c r="J284" s="7" t="s">
        <v>3</v>
      </c>
      <c r="K284" s="7" t="s">
        <v>433</v>
      </c>
      <c r="L284" s="5">
        <f>COUNTIF(K$2:K$526,K284)</f>
        <v>1</v>
      </c>
      <c r="M284" s="8">
        <v>20110404</v>
      </c>
      <c r="N284" s="19">
        <f ca="1">ROUND(((TODAY())-(DATEVALUE(REPLACE(REPLACE(M284,5,0,"-"),8,0,"-"))))/365,0)</f>
        <v>10</v>
      </c>
      <c r="O284" s="20">
        <v>2</v>
      </c>
      <c r="P284" s="20">
        <v>2</v>
      </c>
      <c r="Q284" s="20">
        <v>500</v>
      </c>
      <c r="R284" s="20">
        <v>170</v>
      </c>
      <c r="S284" s="20">
        <v>177</v>
      </c>
      <c r="T284" s="8">
        <v>19540605</v>
      </c>
      <c r="U284" s="20">
        <f ca="1">ROUND(((TODAY())-(DATEVALUE(REPLACE(REPLACE(T284,5,0,"-"),8,0,"-"))))/365,0)</f>
        <v>66</v>
      </c>
      <c r="V284" s="20">
        <f ca="1">COUNTIF(U$2:U$526,U284)</f>
        <v>68</v>
      </c>
      <c r="W284" s="8">
        <v>20110404</v>
      </c>
      <c r="X284" s="8" t="b">
        <f>T284=W284</f>
        <v>0</v>
      </c>
      <c r="Y284" s="5" t="s">
        <v>5</v>
      </c>
      <c r="Z284" s="20">
        <v>2</v>
      </c>
      <c r="AA284" s="5" t="s">
        <v>13</v>
      </c>
      <c r="AB284" s="5" t="s">
        <v>7</v>
      </c>
      <c r="AC284" s="5" t="s">
        <v>7</v>
      </c>
      <c r="AD284" s="7" t="s">
        <v>434</v>
      </c>
      <c r="AE284" s="7" t="s">
        <v>0</v>
      </c>
      <c r="AF284" s="8">
        <v>0.11</v>
      </c>
      <c r="AG284" s="8">
        <v>143</v>
      </c>
      <c r="AH284" s="7" t="s">
        <v>9</v>
      </c>
    </row>
    <row r="285" spans="1:34" ht="15.75" x14ac:dyDescent="0.3">
      <c r="A285" s="23" t="s">
        <v>319</v>
      </c>
      <c r="B285" s="27" t="str">
        <f>REPLACE(REPLACE(A285,3,0,"-"),6,0,"-")</f>
        <v>XU-22-53</v>
      </c>
      <c r="C285" s="25" t="str">
        <f>REPLACE(REPLACE(A285,1,1,""),2,4,"")</f>
        <v>U</v>
      </c>
      <c r="D285" s="6" t="str">
        <f>(REPLACE(A285,3,4,""))</f>
        <v>XU</v>
      </c>
      <c r="E285" s="5" t="str">
        <f>IFERROR(VALUE(LEFT($B285,2)),"")</f>
        <v/>
      </c>
      <c r="F285" s="5">
        <f>IFERROR(VALUE(MID($B285,4,2)),"")</f>
        <v>22</v>
      </c>
      <c r="G285" s="5">
        <f>IFERROR(VALUE(RIGHT($B285,2)),"")</f>
        <v>53</v>
      </c>
      <c r="H285" s="5">
        <v>1</v>
      </c>
      <c r="I285" s="7" t="s">
        <v>11</v>
      </c>
      <c r="J285" s="7" t="s">
        <v>3</v>
      </c>
      <c r="K285" s="7" t="s">
        <v>0</v>
      </c>
      <c r="L285" s="5">
        <f>COUNTIF(K$2:K$526,K285)</f>
        <v>37</v>
      </c>
      <c r="M285" s="8">
        <v>19841228</v>
      </c>
      <c r="N285" s="19">
        <f ca="1">ROUND(((TODAY())-(DATEVALUE(REPLACE(REPLACE(M285,5,0,"-"),8,0,"-"))))/365,0)</f>
        <v>36</v>
      </c>
      <c r="O285" s="20"/>
      <c r="P285" s="20">
        <v>1</v>
      </c>
      <c r="Q285" s="20">
        <v>350</v>
      </c>
      <c r="R285" s="20"/>
      <c r="S285" s="20"/>
      <c r="T285" s="8">
        <v>19540610</v>
      </c>
      <c r="U285" s="20">
        <f ca="1">ROUND(((TODAY())-(DATEVALUE(REPLACE(REPLACE(T285,5,0,"-"),8,0,"-"))))/365,0)</f>
        <v>66</v>
      </c>
      <c r="V285" s="20">
        <f ca="1">COUNTIF(U$2:U$526,U285)</f>
        <v>68</v>
      </c>
      <c r="W285" s="8">
        <v>19540610</v>
      </c>
      <c r="X285" s="8" t="b">
        <f>T285=W285</f>
        <v>1</v>
      </c>
      <c r="Y285" s="5" t="s">
        <v>5</v>
      </c>
      <c r="Z285" s="20">
        <v>2</v>
      </c>
      <c r="AA285" s="5" t="s">
        <v>13</v>
      </c>
      <c r="AB285" s="5" t="s">
        <v>7</v>
      </c>
      <c r="AC285" s="5" t="s">
        <v>7</v>
      </c>
      <c r="AD285" s="7" t="s">
        <v>68</v>
      </c>
      <c r="AE285" s="7" t="s">
        <v>0</v>
      </c>
      <c r="AF285" s="8">
        <v>0</v>
      </c>
      <c r="AG285" s="8"/>
      <c r="AH285" s="7" t="s">
        <v>9</v>
      </c>
    </row>
    <row r="286" spans="1:34" ht="15.75" x14ac:dyDescent="0.3">
      <c r="A286" s="23" t="s">
        <v>717</v>
      </c>
      <c r="B286" s="27" t="str">
        <f>REPLACE(REPLACE(A286,3,0,"-"),6,0,"-")</f>
        <v>PU-19-06</v>
      </c>
      <c r="C286" s="25" t="str">
        <f>REPLACE(REPLACE(A286,1,1,""),2,4,"")</f>
        <v>U</v>
      </c>
      <c r="D286" s="6" t="str">
        <f>(REPLACE(A286,3,4,""))</f>
        <v>PU</v>
      </c>
      <c r="E286" s="5" t="str">
        <f>IFERROR(VALUE(LEFT($B286,2)),"")</f>
        <v/>
      </c>
      <c r="F286" s="5">
        <f>IFERROR(VALUE(MID($B286,4,2)),"")</f>
        <v>19</v>
      </c>
      <c r="G286" s="5">
        <f>IFERROR(VALUE(RIGHT($B286,2)),"")</f>
        <v>6</v>
      </c>
      <c r="H286" s="5">
        <v>1</v>
      </c>
      <c r="I286" s="7" t="s">
        <v>11</v>
      </c>
      <c r="J286" s="7" t="s">
        <v>3</v>
      </c>
      <c r="K286" s="7" t="s">
        <v>46</v>
      </c>
      <c r="L286" s="5">
        <f>COUNTIF(K$2:K$526,K286)</f>
        <v>77</v>
      </c>
      <c r="M286" s="8">
        <v>19810108</v>
      </c>
      <c r="N286" s="19">
        <f ca="1">ROUND(((TODAY())-(DATEVALUE(REPLACE(REPLACE(M286,5,0,"-"),8,0,"-"))))/365,0)</f>
        <v>40</v>
      </c>
      <c r="O286" s="20"/>
      <c r="P286" s="20">
        <v>1</v>
      </c>
      <c r="Q286" s="20">
        <v>350</v>
      </c>
      <c r="R286" s="20"/>
      <c r="S286" s="20"/>
      <c r="T286" s="8">
        <v>19540610</v>
      </c>
      <c r="U286" s="20">
        <f ca="1">ROUND(((TODAY())-(DATEVALUE(REPLACE(REPLACE(T286,5,0,"-"),8,0,"-"))))/365,0)</f>
        <v>66</v>
      </c>
      <c r="V286" s="20">
        <f ca="1">COUNTIF(U$2:U$526,U286)</f>
        <v>68</v>
      </c>
      <c r="W286" s="8">
        <v>19540610</v>
      </c>
      <c r="X286" s="8" t="b">
        <f>T286=W286</f>
        <v>1</v>
      </c>
      <c r="Y286" s="5" t="s">
        <v>9</v>
      </c>
      <c r="Z286" s="20">
        <v>2</v>
      </c>
      <c r="AA286" s="5" t="s">
        <v>13</v>
      </c>
      <c r="AB286" s="5" t="s">
        <v>7</v>
      </c>
      <c r="AC286" s="5" t="s">
        <v>7</v>
      </c>
      <c r="AD286" s="7" t="s">
        <v>115</v>
      </c>
      <c r="AE286" s="7" t="s">
        <v>0</v>
      </c>
      <c r="AF286" s="8">
        <v>0</v>
      </c>
      <c r="AG286" s="8"/>
      <c r="AH286" s="7" t="s">
        <v>9</v>
      </c>
    </row>
    <row r="287" spans="1:34" ht="15.75" x14ac:dyDescent="0.3">
      <c r="A287" s="23" t="s">
        <v>509</v>
      </c>
      <c r="B287" s="27" t="str">
        <f>REPLACE(REPLACE(A287,3,0,"-"),6,0,"-")</f>
        <v>PU-23-16</v>
      </c>
      <c r="C287" s="25" t="str">
        <f>REPLACE(REPLACE(A287,1,1,""),2,4,"")</f>
        <v>U</v>
      </c>
      <c r="D287" s="6" t="str">
        <f>(REPLACE(A287,3,4,""))</f>
        <v>PU</v>
      </c>
      <c r="E287" s="5" t="str">
        <f>IFERROR(VALUE(LEFT($B287,2)),"")</f>
        <v/>
      </c>
      <c r="F287" s="5">
        <f>IFERROR(VALUE(MID($B287,4,2)),"")</f>
        <v>23</v>
      </c>
      <c r="G287" s="5">
        <f>IFERROR(VALUE(RIGHT($B287,2)),"")</f>
        <v>16</v>
      </c>
      <c r="H287" s="5">
        <v>1</v>
      </c>
      <c r="I287" s="7" t="s">
        <v>11</v>
      </c>
      <c r="J287" s="7" t="s">
        <v>3</v>
      </c>
      <c r="K287" s="7" t="s">
        <v>31</v>
      </c>
      <c r="L287" s="5">
        <f>COUNTIF(K$2:K$526,K287)</f>
        <v>15</v>
      </c>
      <c r="M287" s="8">
        <v>20150519</v>
      </c>
      <c r="N287" s="19">
        <f ca="1">ROUND(((TODAY())-(DATEVALUE(REPLACE(REPLACE(M287,5,0,"-"),8,0,"-"))))/365,0)</f>
        <v>5</v>
      </c>
      <c r="O287" s="20"/>
      <c r="P287" s="20">
        <v>2</v>
      </c>
      <c r="Q287" s="20">
        <v>500</v>
      </c>
      <c r="R287" s="20"/>
      <c r="S287" s="20"/>
      <c r="T287" s="8">
        <v>19540612</v>
      </c>
      <c r="U287" s="20">
        <f ca="1">ROUND(((TODAY())-(DATEVALUE(REPLACE(REPLACE(T287,5,0,"-"),8,0,"-"))))/365,0)</f>
        <v>66</v>
      </c>
      <c r="V287" s="20">
        <f ca="1">COUNTIF(U$2:U$526,U287)</f>
        <v>68</v>
      </c>
      <c r="W287" s="8">
        <v>19540612</v>
      </c>
      <c r="X287" s="8" t="b">
        <f>T287=W287</f>
        <v>1</v>
      </c>
      <c r="Y287" s="5" t="s">
        <v>5</v>
      </c>
      <c r="Z287" s="20">
        <v>2</v>
      </c>
      <c r="AA287" s="5" t="s">
        <v>13</v>
      </c>
      <c r="AB287" s="5" t="s">
        <v>7</v>
      </c>
      <c r="AC287" s="5" t="s">
        <v>7</v>
      </c>
      <c r="AD287" s="7" t="s">
        <v>0</v>
      </c>
      <c r="AE287" s="7" t="s">
        <v>0</v>
      </c>
      <c r="AF287" s="8">
        <v>0</v>
      </c>
      <c r="AG287" s="8"/>
      <c r="AH287" s="7" t="s">
        <v>9</v>
      </c>
    </row>
    <row r="288" spans="1:34" ht="15.75" x14ac:dyDescent="0.3">
      <c r="A288" s="23" t="s">
        <v>142</v>
      </c>
      <c r="B288" s="27" t="str">
        <f>REPLACE(REPLACE(A288,3,0,"-"),6,0,"-")</f>
        <v>PU-29-93</v>
      </c>
      <c r="C288" s="25" t="str">
        <f>REPLACE(REPLACE(A288,1,1,""),2,4,"")</f>
        <v>U</v>
      </c>
      <c r="D288" s="6" t="str">
        <f>(REPLACE(A288,3,4,""))</f>
        <v>PU</v>
      </c>
      <c r="E288" s="5" t="str">
        <f>IFERROR(VALUE(LEFT($B288,2)),"")</f>
        <v/>
      </c>
      <c r="F288" s="5">
        <f>IFERROR(VALUE(MID($B288,4,2)),"")</f>
        <v>29</v>
      </c>
      <c r="G288" s="5">
        <f>IFERROR(VALUE(RIGHT($B288,2)),"")</f>
        <v>93</v>
      </c>
      <c r="H288" s="5">
        <v>1</v>
      </c>
      <c r="I288" s="7" t="s">
        <v>11</v>
      </c>
      <c r="J288" s="7" t="s">
        <v>3</v>
      </c>
      <c r="K288" s="7" t="s">
        <v>143</v>
      </c>
      <c r="L288" s="5">
        <f>COUNTIF(K$2:K$526,K288)</f>
        <v>2</v>
      </c>
      <c r="M288" s="8">
        <v>20070404</v>
      </c>
      <c r="N288" s="19">
        <f ca="1">ROUND(((TODAY())-(DATEVALUE(REPLACE(REPLACE(M288,5,0,"-"),8,0,"-"))))/365,0)</f>
        <v>14</v>
      </c>
      <c r="O288" s="20"/>
      <c r="P288" s="20">
        <v>1</v>
      </c>
      <c r="Q288" s="20">
        <v>500</v>
      </c>
      <c r="R288" s="20"/>
      <c r="S288" s="20"/>
      <c r="T288" s="8">
        <v>19540616</v>
      </c>
      <c r="U288" s="20">
        <f ca="1">ROUND(((TODAY())-(DATEVALUE(REPLACE(REPLACE(T288,5,0,"-"),8,0,"-"))))/365,0)</f>
        <v>66</v>
      </c>
      <c r="V288" s="20">
        <f ca="1">COUNTIF(U$2:U$526,U288)</f>
        <v>68</v>
      </c>
      <c r="W288" s="8">
        <v>19540616</v>
      </c>
      <c r="X288" s="8" t="b">
        <f>T288=W288</f>
        <v>1</v>
      </c>
      <c r="Y288" s="5" t="s">
        <v>5</v>
      </c>
      <c r="Z288" s="20">
        <v>2</v>
      </c>
      <c r="AA288" s="5" t="s">
        <v>13</v>
      </c>
      <c r="AB288" s="5" t="s">
        <v>7</v>
      </c>
      <c r="AC288" s="5" t="s">
        <v>7</v>
      </c>
      <c r="AD288" s="7" t="s">
        <v>144</v>
      </c>
      <c r="AE288" s="7" t="s">
        <v>0</v>
      </c>
      <c r="AF288" s="8">
        <v>0</v>
      </c>
      <c r="AG288" s="8"/>
      <c r="AH288" s="7" t="s">
        <v>9</v>
      </c>
    </row>
    <row r="289" spans="1:34" ht="15.75" x14ac:dyDescent="0.3">
      <c r="A289" s="23" t="s">
        <v>482</v>
      </c>
      <c r="B289" s="27" t="str">
        <f>REPLACE(REPLACE(A289,3,0,"-"),6,0,"-")</f>
        <v>VE-09-24</v>
      </c>
      <c r="C289" s="25" t="str">
        <f>REPLACE(REPLACE(A289,1,1,""),2,4,"")</f>
        <v>E</v>
      </c>
      <c r="D289" s="6" t="str">
        <f>(REPLACE(A289,3,4,""))</f>
        <v>VE</v>
      </c>
      <c r="E289" s="5" t="str">
        <f>IFERROR(VALUE(LEFT($B289,2)),"")</f>
        <v/>
      </c>
      <c r="F289" s="5">
        <f>IFERROR(VALUE(MID($B289,4,2)),"")</f>
        <v>9</v>
      </c>
      <c r="G289" s="5">
        <f>IFERROR(VALUE(RIGHT($B289,2)),"")</f>
        <v>24</v>
      </c>
      <c r="H289" s="5">
        <v>1</v>
      </c>
      <c r="I289" s="7" t="s">
        <v>11</v>
      </c>
      <c r="J289" s="7" t="s">
        <v>3</v>
      </c>
      <c r="K289" s="7" t="s">
        <v>46</v>
      </c>
      <c r="L289" s="5">
        <f>COUNTIF(K$2:K$526,K289)</f>
        <v>77</v>
      </c>
      <c r="M289" s="8">
        <v>20000926</v>
      </c>
      <c r="N289" s="19">
        <f ca="1">ROUND(((TODAY())-(DATEVALUE(REPLACE(REPLACE(M289,5,0,"-"),8,0,"-"))))/365,0)</f>
        <v>20</v>
      </c>
      <c r="O289" s="20"/>
      <c r="P289" s="20">
        <v>1</v>
      </c>
      <c r="Q289" s="20">
        <v>350</v>
      </c>
      <c r="R289" s="20"/>
      <c r="S289" s="20"/>
      <c r="T289" s="8">
        <v>19540618</v>
      </c>
      <c r="U289" s="20">
        <f ca="1">ROUND(((TODAY())-(DATEVALUE(REPLACE(REPLACE(T289,5,0,"-"),8,0,"-"))))/365,0)</f>
        <v>66</v>
      </c>
      <c r="V289" s="20">
        <f ca="1">COUNTIF(U$2:U$526,U289)</f>
        <v>68</v>
      </c>
      <c r="W289" s="8">
        <v>19540618</v>
      </c>
      <c r="X289" s="8" t="b">
        <f>T289=W289</f>
        <v>1</v>
      </c>
      <c r="Y289" s="5" t="s">
        <v>5</v>
      </c>
      <c r="Z289" s="20">
        <v>2</v>
      </c>
      <c r="AA289" s="5" t="s">
        <v>13</v>
      </c>
      <c r="AB289" s="5" t="s">
        <v>7</v>
      </c>
      <c r="AC289" s="5" t="s">
        <v>7</v>
      </c>
      <c r="AD289" s="7" t="s">
        <v>0</v>
      </c>
      <c r="AE289" s="7" t="s">
        <v>0</v>
      </c>
      <c r="AF289" s="8">
        <v>0</v>
      </c>
      <c r="AG289" s="8"/>
      <c r="AH289" s="7" t="s">
        <v>9</v>
      </c>
    </row>
    <row r="290" spans="1:34" ht="15.75" x14ac:dyDescent="0.3">
      <c r="A290" s="23" t="s">
        <v>313</v>
      </c>
      <c r="B290" s="27" t="str">
        <f>REPLACE(REPLACE(A290,3,0,"-"),6,0,"-")</f>
        <v>PU-56-55</v>
      </c>
      <c r="C290" s="25" t="str">
        <f>REPLACE(REPLACE(A290,1,1,""),2,4,"")</f>
        <v>U</v>
      </c>
      <c r="D290" s="6" t="str">
        <f>(REPLACE(A290,3,4,""))</f>
        <v>PU</v>
      </c>
      <c r="E290" s="5" t="str">
        <f>IFERROR(VALUE(LEFT($B290,2)),"")</f>
        <v/>
      </c>
      <c r="F290" s="5">
        <f>IFERROR(VALUE(MID($B290,4,2)),"")</f>
        <v>56</v>
      </c>
      <c r="G290" s="5">
        <f>IFERROR(VALUE(RIGHT($B290,2)),"")</f>
        <v>55</v>
      </c>
      <c r="H290" s="5">
        <v>1</v>
      </c>
      <c r="I290" s="7" t="s">
        <v>11</v>
      </c>
      <c r="J290" s="7" t="s">
        <v>3</v>
      </c>
      <c r="K290" s="7" t="s">
        <v>314</v>
      </c>
      <c r="L290" s="5">
        <f>COUNTIF(K$2:K$526,K290)</f>
        <v>1</v>
      </c>
      <c r="M290" s="8">
        <v>19790517</v>
      </c>
      <c r="N290" s="19">
        <f ca="1">ROUND(((TODAY())-(DATEVALUE(REPLACE(REPLACE(M290,5,0,"-"),8,0,"-"))))/365,0)</f>
        <v>41</v>
      </c>
      <c r="O290" s="20"/>
      <c r="P290" s="20">
        <v>19</v>
      </c>
      <c r="Q290" s="20">
        <v>350</v>
      </c>
      <c r="R290" s="20"/>
      <c r="S290" s="20"/>
      <c r="T290" s="8">
        <v>19540619</v>
      </c>
      <c r="U290" s="20">
        <f ca="1">ROUND(((TODAY())-(DATEVALUE(REPLACE(REPLACE(T290,5,0,"-"),8,0,"-"))))/365,0)</f>
        <v>66</v>
      </c>
      <c r="V290" s="20">
        <f ca="1">COUNTIF(U$2:U$526,U290)</f>
        <v>68</v>
      </c>
      <c r="W290" s="8">
        <v>19540619</v>
      </c>
      <c r="X290" s="8" t="b">
        <f>T290=W290</f>
        <v>1</v>
      </c>
      <c r="Y290" s="5" t="s">
        <v>5</v>
      </c>
      <c r="Z290" s="20">
        <v>2</v>
      </c>
      <c r="AA290" s="5" t="s">
        <v>13</v>
      </c>
      <c r="AB290" s="5" t="s">
        <v>7</v>
      </c>
      <c r="AC290" s="5" t="s">
        <v>7</v>
      </c>
      <c r="AD290" s="7" t="s">
        <v>0</v>
      </c>
      <c r="AE290" s="7" t="s">
        <v>0</v>
      </c>
      <c r="AF290" s="8">
        <v>0</v>
      </c>
      <c r="AG290" s="8"/>
      <c r="AH290" s="7" t="s">
        <v>9</v>
      </c>
    </row>
    <row r="291" spans="1:34" ht="15.75" x14ac:dyDescent="0.3">
      <c r="A291" s="23" t="s">
        <v>615</v>
      </c>
      <c r="B291" s="27" t="str">
        <f>REPLACE(REPLACE(A291,3,0,"-"),6,0,"-")</f>
        <v>PU-32-23</v>
      </c>
      <c r="C291" s="25" t="str">
        <f>REPLACE(REPLACE(A291,1,1,""),2,4,"")</f>
        <v>U</v>
      </c>
      <c r="D291" s="6" t="str">
        <f>(REPLACE(A291,3,4,""))</f>
        <v>PU</v>
      </c>
      <c r="E291" s="5" t="str">
        <f>IFERROR(VALUE(LEFT($B291,2)),"")</f>
        <v/>
      </c>
      <c r="F291" s="5">
        <f>IFERROR(VALUE(MID($B291,4,2)),"")</f>
        <v>32</v>
      </c>
      <c r="G291" s="5">
        <f>IFERROR(VALUE(RIGHT($B291,2)),"")</f>
        <v>23</v>
      </c>
      <c r="H291" s="5">
        <v>1</v>
      </c>
      <c r="I291" s="7" t="s">
        <v>11</v>
      </c>
      <c r="J291" s="7" t="s">
        <v>3</v>
      </c>
      <c r="K291" s="7" t="s">
        <v>616</v>
      </c>
      <c r="L291" s="5">
        <f>COUNTIF(K$2:K$526,K291)</f>
        <v>1</v>
      </c>
      <c r="M291" s="8">
        <v>19770902</v>
      </c>
      <c r="N291" s="19">
        <f ca="1">ROUND(((TODAY())-(DATEVALUE(REPLACE(REPLACE(M291,5,0,"-"),8,0,"-"))))/365,0)</f>
        <v>43</v>
      </c>
      <c r="O291" s="20"/>
      <c r="P291" s="20">
        <v>2</v>
      </c>
      <c r="Q291" s="20">
        <v>650</v>
      </c>
      <c r="R291" s="20"/>
      <c r="S291" s="20"/>
      <c r="T291" s="8">
        <v>19540619</v>
      </c>
      <c r="U291" s="20">
        <f ca="1">ROUND(((TODAY())-(DATEVALUE(REPLACE(REPLACE(T291,5,0,"-"),8,0,"-"))))/365,0)</f>
        <v>66</v>
      </c>
      <c r="V291" s="20">
        <f ca="1">COUNTIF(U$2:U$526,U291)</f>
        <v>68</v>
      </c>
      <c r="W291" s="8">
        <v>19540619</v>
      </c>
      <c r="X291" s="8" t="b">
        <f>T291=W291</f>
        <v>1</v>
      </c>
      <c r="Y291" s="5" t="s">
        <v>5</v>
      </c>
      <c r="Z291" s="20">
        <v>2</v>
      </c>
      <c r="AA291" s="5" t="s">
        <v>13</v>
      </c>
      <c r="AB291" s="5" t="s">
        <v>7</v>
      </c>
      <c r="AC291" s="5" t="s">
        <v>7</v>
      </c>
      <c r="AD291" s="7" t="s">
        <v>14</v>
      </c>
      <c r="AE291" s="7" t="s">
        <v>0</v>
      </c>
      <c r="AF291" s="8">
        <v>0</v>
      </c>
      <c r="AG291" s="8"/>
      <c r="AH291" s="7" t="s">
        <v>9</v>
      </c>
    </row>
    <row r="292" spans="1:34" ht="15.75" x14ac:dyDescent="0.3">
      <c r="A292" s="23" t="s">
        <v>193</v>
      </c>
      <c r="B292" s="27" t="str">
        <f>REPLACE(REPLACE(A292,3,0,"-"),6,0,"-")</f>
        <v>PU-61-38</v>
      </c>
      <c r="C292" s="25" t="str">
        <f>REPLACE(REPLACE(A292,1,1,""),2,4,"")</f>
        <v>U</v>
      </c>
      <c r="D292" s="6" t="str">
        <f>(REPLACE(A292,3,4,""))</f>
        <v>PU</v>
      </c>
      <c r="E292" s="5" t="str">
        <f>IFERROR(VALUE(LEFT($B292,2)),"")</f>
        <v/>
      </c>
      <c r="F292" s="5">
        <f>IFERROR(VALUE(MID($B292,4,2)),"")</f>
        <v>61</v>
      </c>
      <c r="G292" s="5">
        <f>IFERROR(VALUE(RIGHT($B292,2)),"")</f>
        <v>38</v>
      </c>
      <c r="H292" s="5">
        <v>1</v>
      </c>
      <c r="I292" s="7" t="s">
        <v>11</v>
      </c>
      <c r="J292" s="7" t="s">
        <v>3</v>
      </c>
      <c r="K292" s="7" t="s">
        <v>194</v>
      </c>
      <c r="L292" s="5">
        <f>COUNTIF(K$2:K$526,K292)</f>
        <v>5</v>
      </c>
      <c r="M292" s="8">
        <v>20180730</v>
      </c>
      <c r="N292" s="19">
        <f ca="1">ROUND(((TODAY())-(DATEVALUE(REPLACE(REPLACE(M292,5,0,"-"),8,0,"-"))))/365,0)</f>
        <v>2</v>
      </c>
      <c r="O292" s="20">
        <v>2</v>
      </c>
      <c r="P292" s="20">
        <v>1</v>
      </c>
      <c r="Q292" s="20">
        <v>197</v>
      </c>
      <c r="R292" s="20">
        <v>118</v>
      </c>
      <c r="S292" s="20">
        <v>125</v>
      </c>
      <c r="T292" s="8">
        <v>19540629</v>
      </c>
      <c r="U292" s="20">
        <f ca="1">ROUND(((TODAY())-(DATEVALUE(REPLACE(REPLACE(T292,5,0,"-"),8,0,"-"))))/365,0)</f>
        <v>66</v>
      </c>
      <c r="V292" s="20">
        <f ca="1">COUNTIF(U$2:U$526,U292)</f>
        <v>68</v>
      </c>
      <c r="W292" s="8">
        <v>19540629</v>
      </c>
      <c r="X292" s="8" t="b">
        <f>T292=W292</f>
        <v>1</v>
      </c>
      <c r="Y292" s="5" t="s">
        <v>5</v>
      </c>
      <c r="Z292" s="20">
        <v>2</v>
      </c>
      <c r="AA292" s="5" t="s">
        <v>13</v>
      </c>
      <c r="AB292" s="5" t="s">
        <v>7</v>
      </c>
      <c r="AC292" s="5" t="s">
        <v>7</v>
      </c>
      <c r="AD292" s="7" t="s">
        <v>94</v>
      </c>
      <c r="AE292" s="7" t="s">
        <v>0</v>
      </c>
      <c r="AF292" s="8">
        <v>0.06</v>
      </c>
      <c r="AG292" s="8">
        <v>135</v>
      </c>
      <c r="AH292" s="7" t="s">
        <v>9</v>
      </c>
    </row>
    <row r="293" spans="1:34" ht="15.75" x14ac:dyDescent="0.3">
      <c r="A293" s="23" t="s">
        <v>15</v>
      </c>
      <c r="B293" s="31" t="str">
        <f>REPLACE(REPLACE(A293,3,0,"-"),6,0,"-")</f>
        <v>VH-87-61</v>
      </c>
      <c r="C293" s="25" t="str">
        <f>REPLACE(REPLACE(A293,1,1,""),2,4,"")</f>
        <v>H</v>
      </c>
      <c r="D293" s="6" t="str">
        <f>(REPLACE(A293,3,4,""))</f>
        <v>VH</v>
      </c>
      <c r="E293" s="5" t="str">
        <f>IFERROR(VALUE(LEFT($B293,2)),"")</f>
        <v/>
      </c>
      <c r="F293" s="5">
        <f>IFERROR(VALUE(MID($B293,4,2)),"")</f>
        <v>87</v>
      </c>
      <c r="G293" s="5">
        <f>IFERROR(VALUE(RIGHT($B293,2)),"")</f>
        <v>61</v>
      </c>
      <c r="H293" s="7" t="s">
        <v>2</v>
      </c>
      <c r="I293" s="7" t="s">
        <v>11</v>
      </c>
      <c r="J293" s="7" t="s">
        <v>3</v>
      </c>
      <c r="K293" s="7" t="s">
        <v>3</v>
      </c>
      <c r="L293" s="5">
        <f>COUNTIF(K$2:K$526,K293)</f>
        <v>4</v>
      </c>
      <c r="M293" s="8">
        <v>20200808</v>
      </c>
      <c r="N293" s="19">
        <f ca="1">ROUND(((TODAY())-(DATEVALUE(REPLACE(REPLACE(M293,5,0,"-"),8,0,"-"))))/365,0)</f>
        <v>0</v>
      </c>
      <c r="O293" s="20">
        <v>2</v>
      </c>
      <c r="P293" s="20">
        <v>2</v>
      </c>
      <c r="Q293" s="20">
        <v>500</v>
      </c>
      <c r="R293" s="20">
        <v>180</v>
      </c>
      <c r="S293" s="20">
        <v>187</v>
      </c>
      <c r="T293" s="8">
        <v>19540630</v>
      </c>
      <c r="U293" s="20">
        <f ca="1">ROUND(((TODAY())-(DATEVALUE(REPLACE(REPLACE(T293,5,0,"-"),8,0,"-"))))/365,0)</f>
        <v>66</v>
      </c>
      <c r="V293" s="20">
        <f ca="1">COUNTIF(U$2:U$526,U293)</f>
        <v>68</v>
      </c>
      <c r="W293" s="8">
        <v>19680607</v>
      </c>
      <c r="X293" s="8" t="b">
        <f>T293=W293</f>
        <v>0</v>
      </c>
      <c r="Y293" s="5" t="s">
        <v>5</v>
      </c>
      <c r="Z293" s="20">
        <v>2</v>
      </c>
      <c r="AA293" s="5" t="s">
        <v>13</v>
      </c>
      <c r="AB293" s="5" t="s">
        <v>7</v>
      </c>
      <c r="AC293" s="5" t="s">
        <v>7</v>
      </c>
      <c r="AD293" s="7" t="s">
        <v>16</v>
      </c>
      <c r="AE293" s="7" t="s">
        <v>0</v>
      </c>
      <c r="AF293" s="8">
        <v>0.1</v>
      </c>
      <c r="AG293" s="8">
        <v>144</v>
      </c>
      <c r="AH293" s="7" t="s">
        <v>9</v>
      </c>
    </row>
    <row r="294" spans="1:34" ht="15.75" x14ac:dyDescent="0.3">
      <c r="A294" s="23" t="s">
        <v>30</v>
      </c>
      <c r="B294" s="30" t="str">
        <f>REPLACE(REPLACE(A294,3,0,"-"),6,0,"-")</f>
        <v>NM-13-13</v>
      </c>
      <c r="C294" s="25" t="str">
        <f>REPLACE(REPLACE(A294,1,1,""),2,4,"")</f>
        <v>M</v>
      </c>
      <c r="D294" s="6" t="str">
        <f>(REPLACE(A294,3,4,""))</f>
        <v>NM</v>
      </c>
      <c r="E294" s="5" t="str">
        <f>IFERROR(VALUE(LEFT($B294,2)),"")</f>
        <v/>
      </c>
      <c r="F294" s="5">
        <f>IFERROR(VALUE(MID($B294,4,2)),"")</f>
        <v>13</v>
      </c>
      <c r="G294" s="5">
        <f>IFERROR(VALUE(RIGHT($B294,2)),"")</f>
        <v>13</v>
      </c>
      <c r="H294" s="43" t="s">
        <v>860</v>
      </c>
      <c r="I294" s="44" t="s">
        <v>11</v>
      </c>
      <c r="J294" s="44" t="s">
        <v>3</v>
      </c>
      <c r="K294" s="44" t="s">
        <v>31</v>
      </c>
      <c r="L294" s="43">
        <f>COUNTIF(K$2:K$526,K294)</f>
        <v>15</v>
      </c>
      <c r="M294" s="45">
        <v>20200207</v>
      </c>
      <c r="N294" s="46">
        <f ca="1">ROUND(((TODAY())-(DATEVALUE(REPLACE(REPLACE(M294,5,0,"-"),8,0,"-"))))/365,0)</f>
        <v>1</v>
      </c>
      <c r="O294" s="47">
        <v>2</v>
      </c>
      <c r="P294" s="47">
        <v>2</v>
      </c>
      <c r="Q294" s="47">
        <v>498</v>
      </c>
      <c r="R294" s="47">
        <v>180</v>
      </c>
      <c r="S294" s="47">
        <v>187</v>
      </c>
      <c r="T294" s="45">
        <v>19540630</v>
      </c>
      <c r="U294" s="47">
        <f ca="1">ROUND(((TODAY())-(DATEVALUE(REPLACE(REPLACE(T294,5,0,"-"),8,0,"-"))))/365,0)</f>
        <v>66</v>
      </c>
      <c r="V294" s="47">
        <f ca="1">COUNTIF(U$2:U$526,U294)</f>
        <v>68</v>
      </c>
      <c r="W294" s="45">
        <v>20200207</v>
      </c>
      <c r="X294" s="45" t="b">
        <f>T294=W294</f>
        <v>0</v>
      </c>
      <c r="Y294" s="43" t="s">
        <v>5</v>
      </c>
      <c r="Z294" s="47">
        <v>2</v>
      </c>
      <c r="AA294" s="43" t="s">
        <v>13</v>
      </c>
      <c r="AB294" s="43" t="s">
        <v>0</v>
      </c>
      <c r="AC294" s="43" t="s">
        <v>0</v>
      </c>
      <c r="AD294" s="44" t="s">
        <v>16</v>
      </c>
      <c r="AE294" s="44" t="s">
        <v>0</v>
      </c>
      <c r="AF294" s="45">
        <v>0.11</v>
      </c>
      <c r="AG294" s="45">
        <v>144</v>
      </c>
      <c r="AH294" s="44" t="s">
        <v>9</v>
      </c>
    </row>
    <row r="295" spans="1:34" ht="15.75" x14ac:dyDescent="0.3">
      <c r="A295" s="23" t="s">
        <v>157</v>
      </c>
      <c r="B295" s="27" t="str">
        <f>REPLACE(REPLACE(A295,3,0,"-"),6,0,"-")</f>
        <v>RL-96-16</v>
      </c>
      <c r="C295" s="25" t="str">
        <f>REPLACE(REPLACE(A295,1,1,""),2,4,"")</f>
        <v>L</v>
      </c>
      <c r="D295" s="6" t="str">
        <f>(REPLACE(A295,3,4,""))</f>
        <v>RL</v>
      </c>
      <c r="E295" s="5" t="str">
        <f>IFERROR(VALUE(LEFT($B295,2)),"")</f>
        <v/>
      </c>
      <c r="F295" s="5">
        <f>IFERROR(VALUE(MID($B295,4,2)),"")</f>
        <v>96</v>
      </c>
      <c r="G295" s="5">
        <f>IFERROR(VALUE(RIGHT($B295,2)),"")</f>
        <v>16</v>
      </c>
      <c r="H295" s="5">
        <v>1</v>
      </c>
      <c r="I295" s="7" t="s">
        <v>11</v>
      </c>
      <c r="J295" s="7" t="s">
        <v>3</v>
      </c>
      <c r="K295" s="7" t="s">
        <v>38</v>
      </c>
      <c r="L295" s="5">
        <f>COUNTIF(K$2:K$526,K295)</f>
        <v>29</v>
      </c>
      <c r="M295" s="8">
        <v>19990504</v>
      </c>
      <c r="N295" s="19">
        <f ca="1">ROUND(((TODAY())-(DATEVALUE(REPLACE(REPLACE(M295,5,0,"-"),8,0,"-"))))/365,0)</f>
        <v>21</v>
      </c>
      <c r="O295" s="20"/>
      <c r="P295" s="20">
        <v>1</v>
      </c>
      <c r="Q295" s="20">
        <v>500</v>
      </c>
      <c r="R295" s="20"/>
      <c r="S295" s="20"/>
      <c r="T295" s="8">
        <v>19540630</v>
      </c>
      <c r="U295" s="20">
        <f ca="1">ROUND(((TODAY())-(DATEVALUE(REPLACE(REPLACE(T295,5,0,"-"),8,0,"-"))))/365,0)</f>
        <v>66</v>
      </c>
      <c r="V295" s="20">
        <f ca="1">COUNTIF(U$2:U$526,U295)</f>
        <v>68</v>
      </c>
      <c r="W295" s="8">
        <v>19550602</v>
      </c>
      <c r="X295" s="8" t="b">
        <f>T295=W295</f>
        <v>0</v>
      </c>
      <c r="Y295" s="5" t="s">
        <v>5</v>
      </c>
      <c r="Z295" s="20">
        <v>2</v>
      </c>
      <c r="AA295" s="5" t="s">
        <v>13</v>
      </c>
      <c r="AB295" s="5" t="s">
        <v>7</v>
      </c>
      <c r="AC295" s="5" t="s">
        <v>7</v>
      </c>
      <c r="AD295" s="7" t="s">
        <v>79</v>
      </c>
      <c r="AE295" s="7" t="s">
        <v>0</v>
      </c>
      <c r="AF295" s="8">
        <v>0</v>
      </c>
      <c r="AG295" s="8"/>
      <c r="AH295" s="7" t="s">
        <v>9</v>
      </c>
    </row>
    <row r="296" spans="1:34" ht="15.75" x14ac:dyDescent="0.3">
      <c r="A296" s="23" t="s">
        <v>235</v>
      </c>
      <c r="B296" s="27" t="str">
        <f>REPLACE(REPLACE(A296,3,0,"-"),6,0,"-")</f>
        <v>NL-99-21</v>
      </c>
      <c r="C296" s="25" t="str">
        <f>REPLACE(REPLACE(A296,1,1,""),2,4,"")</f>
        <v>L</v>
      </c>
      <c r="D296" s="6" t="str">
        <f>(REPLACE(A296,3,4,""))</f>
        <v>NL</v>
      </c>
      <c r="E296" s="5" t="str">
        <f>IFERROR(VALUE(LEFT($B296,2)),"")</f>
        <v/>
      </c>
      <c r="F296" s="5">
        <f>IFERROR(VALUE(MID($B296,4,2)),"")</f>
        <v>99</v>
      </c>
      <c r="G296" s="5">
        <f>IFERROR(VALUE(RIGHT($B296,2)),"")</f>
        <v>21</v>
      </c>
      <c r="H296" s="5">
        <v>1</v>
      </c>
      <c r="I296" s="7" t="s">
        <v>11</v>
      </c>
      <c r="J296" s="7" t="s">
        <v>3</v>
      </c>
      <c r="K296" s="7" t="s">
        <v>46</v>
      </c>
      <c r="L296" s="5">
        <f>COUNTIF(K$2:K$526,K296)</f>
        <v>77</v>
      </c>
      <c r="M296" s="8">
        <v>20060412</v>
      </c>
      <c r="N296" s="19">
        <f ca="1">ROUND(((TODAY())-(DATEVALUE(REPLACE(REPLACE(M296,5,0,"-"),8,0,"-"))))/365,0)</f>
        <v>14</v>
      </c>
      <c r="O296" s="20"/>
      <c r="P296" s="20">
        <v>1</v>
      </c>
      <c r="Q296" s="20">
        <v>350</v>
      </c>
      <c r="R296" s="20">
        <v>210</v>
      </c>
      <c r="S296" s="20">
        <v>217</v>
      </c>
      <c r="T296" s="8">
        <v>19540630</v>
      </c>
      <c r="U296" s="20">
        <f ca="1">ROUND(((TODAY())-(DATEVALUE(REPLACE(REPLACE(T296,5,0,"-"),8,0,"-"))))/365,0)</f>
        <v>66</v>
      </c>
      <c r="V296" s="20">
        <f ca="1">COUNTIF(U$2:U$526,U296)</f>
        <v>68</v>
      </c>
      <c r="W296" s="8">
        <v>19540630</v>
      </c>
      <c r="X296" s="8" t="b">
        <f>T296=W296</f>
        <v>1</v>
      </c>
      <c r="Y296" s="5" t="s">
        <v>5</v>
      </c>
      <c r="Z296" s="20">
        <v>2</v>
      </c>
      <c r="AA296" s="5" t="s">
        <v>13</v>
      </c>
      <c r="AB296" s="5" t="s">
        <v>7</v>
      </c>
      <c r="AC296" s="5" t="s">
        <v>7</v>
      </c>
      <c r="AD296" s="7" t="s">
        <v>115</v>
      </c>
      <c r="AE296" s="7" t="s">
        <v>0</v>
      </c>
      <c r="AF296" s="8">
        <v>0.06</v>
      </c>
      <c r="AG296" s="8">
        <v>144</v>
      </c>
      <c r="AH296" s="7" t="s">
        <v>9</v>
      </c>
    </row>
    <row r="297" spans="1:34" ht="15.75" x14ac:dyDescent="0.3">
      <c r="A297" s="23" t="s">
        <v>285</v>
      </c>
      <c r="B297" s="27" t="str">
        <f>REPLACE(REPLACE(A297,3,0,"-"),6,0,"-")</f>
        <v>ZU-09-71</v>
      </c>
      <c r="C297" s="25" t="str">
        <f>REPLACE(REPLACE(A297,1,1,""),2,4,"")</f>
        <v>U</v>
      </c>
      <c r="D297" s="6" t="str">
        <f>(REPLACE(A297,3,4,""))</f>
        <v>ZU</v>
      </c>
      <c r="E297" s="5" t="str">
        <f>IFERROR(VALUE(LEFT($B297,2)),"")</f>
        <v/>
      </c>
      <c r="F297" s="5">
        <f>IFERROR(VALUE(MID($B297,4,2)),"")</f>
        <v>9</v>
      </c>
      <c r="G297" s="5">
        <f>IFERROR(VALUE(RIGHT($B297,2)),"")</f>
        <v>71</v>
      </c>
      <c r="H297" s="5">
        <v>1</v>
      </c>
      <c r="I297" s="7" t="s">
        <v>11</v>
      </c>
      <c r="J297" s="7" t="s">
        <v>3</v>
      </c>
      <c r="K297" s="7" t="s">
        <v>46</v>
      </c>
      <c r="L297" s="5">
        <f>COUNTIF(K$2:K$526,K297)</f>
        <v>77</v>
      </c>
      <c r="M297" s="8">
        <v>20160713</v>
      </c>
      <c r="N297" s="19">
        <f ca="1">ROUND(((TODAY())-(DATEVALUE(REPLACE(REPLACE(M297,5,0,"-"),8,0,"-"))))/365,0)</f>
        <v>4</v>
      </c>
      <c r="O297" s="20"/>
      <c r="P297" s="20">
        <v>1</v>
      </c>
      <c r="Q297" s="20">
        <v>350</v>
      </c>
      <c r="R297" s="20"/>
      <c r="S297" s="20"/>
      <c r="T297" s="8">
        <v>19540630</v>
      </c>
      <c r="U297" s="20">
        <f ca="1">ROUND(((TODAY())-(DATEVALUE(REPLACE(REPLACE(T297,5,0,"-"),8,0,"-"))))/365,0)</f>
        <v>66</v>
      </c>
      <c r="V297" s="20">
        <f ca="1">COUNTIF(U$2:U$526,U297)</f>
        <v>68</v>
      </c>
      <c r="W297" s="8">
        <v>19580405</v>
      </c>
      <c r="X297" s="8" t="b">
        <f>T297=W297</f>
        <v>0</v>
      </c>
      <c r="Y297" s="5" t="s">
        <v>5</v>
      </c>
      <c r="Z297" s="20">
        <v>2</v>
      </c>
      <c r="AA297" s="5" t="s">
        <v>13</v>
      </c>
      <c r="AB297" s="5" t="s">
        <v>7</v>
      </c>
      <c r="AC297" s="5" t="s">
        <v>7</v>
      </c>
      <c r="AD297" s="7" t="s">
        <v>286</v>
      </c>
      <c r="AE297" s="7" t="s">
        <v>0</v>
      </c>
      <c r="AF297" s="8">
        <v>0</v>
      </c>
      <c r="AG297" s="8"/>
      <c r="AH297" s="7" t="s">
        <v>9</v>
      </c>
    </row>
    <row r="298" spans="1:34" ht="15.75" x14ac:dyDescent="0.3">
      <c r="A298" s="23" t="s">
        <v>474</v>
      </c>
      <c r="B298" s="27" t="str">
        <f>REPLACE(REPLACE(A298,3,0,"-"),6,0,"-")</f>
        <v>PZ-16-40</v>
      </c>
      <c r="C298" s="25" t="str">
        <f>REPLACE(REPLACE(A298,1,1,""),2,4,"")</f>
        <v>Z</v>
      </c>
      <c r="D298" s="6" t="str">
        <f>(REPLACE(A298,3,4,""))</f>
        <v>PZ</v>
      </c>
      <c r="E298" s="5" t="str">
        <f>IFERROR(VALUE(LEFT($B298,2)),"")</f>
        <v/>
      </c>
      <c r="F298" s="5">
        <f>IFERROR(VALUE(MID($B298,4,2)),"")</f>
        <v>16</v>
      </c>
      <c r="G298" s="5">
        <f>IFERROR(VALUE(RIGHT($B298,2)),"")</f>
        <v>40</v>
      </c>
      <c r="H298" s="5">
        <v>1</v>
      </c>
      <c r="I298" s="7" t="s">
        <v>11</v>
      </c>
      <c r="J298" s="7" t="s">
        <v>3</v>
      </c>
      <c r="K298" s="7" t="s">
        <v>46</v>
      </c>
      <c r="L298" s="5">
        <f>COUNTIF(K$2:K$526,K298)</f>
        <v>77</v>
      </c>
      <c r="M298" s="8">
        <v>20120423</v>
      </c>
      <c r="N298" s="19">
        <f ca="1">ROUND(((TODAY())-(DATEVALUE(REPLACE(REPLACE(M298,5,0,"-"),8,0,"-"))))/365,0)</f>
        <v>8</v>
      </c>
      <c r="O298" s="20"/>
      <c r="P298" s="20">
        <v>1</v>
      </c>
      <c r="Q298" s="20">
        <v>347</v>
      </c>
      <c r="R298" s="20">
        <v>172</v>
      </c>
      <c r="S298" s="20">
        <v>179</v>
      </c>
      <c r="T298" s="8">
        <v>19540630</v>
      </c>
      <c r="U298" s="20">
        <f ca="1">ROUND(((TODAY())-(DATEVALUE(REPLACE(REPLACE(T298,5,0,"-"),8,0,"-"))))/365,0)</f>
        <v>66</v>
      </c>
      <c r="V298" s="20">
        <f ca="1">COUNTIF(U$2:U$526,U298)</f>
        <v>68</v>
      </c>
      <c r="W298" s="8">
        <v>19540813</v>
      </c>
      <c r="X298" s="8" t="b">
        <f>T298=W298</f>
        <v>0</v>
      </c>
      <c r="Y298" s="5" t="s">
        <v>5</v>
      </c>
      <c r="Z298" s="20">
        <v>2</v>
      </c>
      <c r="AA298" s="5" t="s">
        <v>13</v>
      </c>
      <c r="AB298" s="5" t="s">
        <v>7</v>
      </c>
      <c r="AC298" s="5" t="s">
        <v>7</v>
      </c>
      <c r="AD298" s="7" t="s">
        <v>14</v>
      </c>
      <c r="AE298" s="7" t="s">
        <v>0</v>
      </c>
      <c r="AF298" s="8">
        <v>7.0000000000000007E-2</v>
      </c>
      <c r="AG298" s="8">
        <v>143</v>
      </c>
      <c r="AH298" s="7" t="s">
        <v>9</v>
      </c>
    </row>
    <row r="299" spans="1:34" ht="15.75" x14ac:dyDescent="0.3">
      <c r="A299" s="23" t="s">
        <v>488</v>
      </c>
      <c r="B299" s="27" t="str">
        <f>REPLACE(REPLACE(A299,3,0,"-"),6,0,"-")</f>
        <v>PZ-27-94</v>
      </c>
      <c r="C299" s="25" t="str">
        <f>REPLACE(REPLACE(A299,1,1,""),2,4,"")</f>
        <v>Z</v>
      </c>
      <c r="D299" s="6" t="str">
        <f>(REPLACE(A299,3,4,""))</f>
        <v>PZ</v>
      </c>
      <c r="E299" s="5" t="str">
        <f>IFERROR(VALUE(LEFT($B299,2)),"")</f>
        <v/>
      </c>
      <c r="F299" s="5">
        <f>IFERROR(VALUE(MID($B299,4,2)),"")</f>
        <v>27</v>
      </c>
      <c r="G299" s="5">
        <f>IFERROR(VALUE(RIGHT($B299,2)),"")</f>
        <v>94</v>
      </c>
      <c r="H299" s="5">
        <v>1</v>
      </c>
      <c r="I299" s="7" t="s">
        <v>11</v>
      </c>
      <c r="J299" s="7" t="s">
        <v>3</v>
      </c>
      <c r="K299" s="7" t="s">
        <v>38</v>
      </c>
      <c r="L299" s="5">
        <f>COUNTIF(K$2:K$526,K299)</f>
        <v>29</v>
      </c>
      <c r="M299" s="8">
        <v>20081213</v>
      </c>
      <c r="N299" s="19">
        <f ca="1">ROUND(((TODAY())-(DATEVALUE(REPLACE(REPLACE(M299,5,0,"-"),8,0,"-"))))/365,0)</f>
        <v>12</v>
      </c>
      <c r="O299" s="20"/>
      <c r="P299" s="20">
        <v>1</v>
      </c>
      <c r="Q299" s="20">
        <v>500</v>
      </c>
      <c r="R299" s="20">
        <v>170</v>
      </c>
      <c r="S299" s="20">
        <v>177</v>
      </c>
      <c r="T299" s="8">
        <v>19540630</v>
      </c>
      <c r="U299" s="20">
        <f ca="1">ROUND(((TODAY())-(DATEVALUE(REPLACE(REPLACE(T299,5,0,"-"),8,0,"-"))))/365,0)</f>
        <v>66</v>
      </c>
      <c r="V299" s="20">
        <f ca="1">COUNTIF(U$2:U$526,U299)</f>
        <v>68</v>
      </c>
      <c r="W299" s="8">
        <v>19540826</v>
      </c>
      <c r="X299" s="8" t="b">
        <f>T299=W299</f>
        <v>0</v>
      </c>
      <c r="Y299" s="5" t="s">
        <v>5</v>
      </c>
      <c r="Z299" s="20">
        <v>2</v>
      </c>
      <c r="AA299" s="5" t="s">
        <v>13</v>
      </c>
      <c r="AB299" s="5" t="s">
        <v>7</v>
      </c>
      <c r="AC299" s="5" t="s">
        <v>7</v>
      </c>
      <c r="AD299" s="7" t="s">
        <v>489</v>
      </c>
      <c r="AE299" s="7" t="s">
        <v>0</v>
      </c>
      <c r="AF299" s="8">
        <v>0.11</v>
      </c>
      <c r="AG299" s="8"/>
      <c r="AH299" s="7" t="s">
        <v>9</v>
      </c>
    </row>
    <row r="300" spans="1:34" ht="15.75" x14ac:dyDescent="0.3">
      <c r="A300" s="23" t="s">
        <v>513</v>
      </c>
      <c r="B300" s="27" t="str">
        <f>REPLACE(REPLACE(A300,3,0,"-"),6,0,"-")</f>
        <v>ZM-34-00</v>
      </c>
      <c r="C300" s="25" t="str">
        <f>REPLACE(REPLACE(A300,1,1,""),2,4,"")</f>
        <v>M</v>
      </c>
      <c r="D300" s="6" t="str">
        <f>(REPLACE(A300,3,4,""))</f>
        <v>ZM</v>
      </c>
      <c r="E300" s="5" t="str">
        <f>IFERROR(VALUE(LEFT($B300,2)),"")</f>
        <v/>
      </c>
      <c r="F300" s="5">
        <f>IFERROR(VALUE(MID($B300,4,2)),"")</f>
        <v>34</v>
      </c>
      <c r="G300" s="5">
        <f>IFERROR(VALUE(RIGHT($B300,2)),"")</f>
        <v>0</v>
      </c>
      <c r="H300" s="5" t="s">
        <v>860</v>
      </c>
      <c r="I300" s="7" t="s">
        <v>11</v>
      </c>
      <c r="J300" s="7" t="s">
        <v>3</v>
      </c>
      <c r="K300" s="7" t="s">
        <v>93</v>
      </c>
      <c r="L300" s="5">
        <f>COUNTIF(K$2:K$526,K300)</f>
        <v>12</v>
      </c>
      <c r="M300" s="8">
        <v>20021025</v>
      </c>
      <c r="N300" s="19">
        <f ca="1">ROUND(((TODAY())-(DATEVALUE(REPLACE(REPLACE(M300,5,0,"-"),8,0,"-"))))/365,0)</f>
        <v>18</v>
      </c>
      <c r="O300" s="20">
        <v>2</v>
      </c>
      <c r="P300" s="20">
        <v>4</v>
      </c>
      <c r="Q300" s="20">
        <v>1000</v>
      </c>
      <c r="R300" s="20">
        <v>190</v>
      </c>
      <c r="S300" s="20">
        <v>205</v>
      </c>
      <c r="T300" s="8">
        <v>19540630</v>
      </c>
      <c r="U300" s="20">
        <f ca="1">ROUND(((TODAY())-(DATEVALUE(REPLACE(REPLACE(T300,5,0,"-"),8,0,"-"))))/365,0)</f>
        <v>66</v>
      </c>
      <c r="V300" s="20">
        <f ca="1">COUNTIF(U$2:U$526,U300)</f>
        <v>68</v>
      </c>
      <c r="W300" s="8">
        <v>19930405</v>
      </c>
      <c r="X300" s="8" t="b">
        <f>T300=W300</f>
        <v>0</v>
      </c>
      <c r="Y300" s="5" t="s">
        <v>5</v>
      </c>
      <c r="Z300" s="20">
        <v>2</v>
      </c>
      <c r="AA300" s="5" t="s">
        <v>13</v>
      </c>
      <c r="AB300" s="5" t="s">
        <v>7</v>
      </c>
      <c r="AC300" s="5" t="s">
        <v>7</v>
      </c>
      <c r="AD300" s="7" t="s">
        <v>60</v>
      </c>
      <c r="AE300" s="7" t="s">
        <v>0</v>
      </c>
      <c r="AF300" s="8">
        <v>0.14000000000000001</v>
      </c>
      <c r="AG300" s="8">
        <v>148</v>
      </c>
      <c r="AH300" s="7" t="s">
        <v>9</v>
      </c>
    </row>
    <row r="301" spans="1:34" ht="15.75" x14ac:dyDescent="0.3">
      <c r="A301" s="23" t="s">
        <v>532</v>
      </c>
      <c r="B301" s="27" t="str">
        <f>REPLACE(REPLACE(A301,3,0,"-"),6,0,"-")</f>
        <v>MG-43-GB</v>
      </c>
      <c r="C301" s="25" t="str">
        <f>REPLACE(REPLACE(A301,1,1,""),2,4,"")</f>
        <v>G</v>
      </c>
      <c r="D301" s="6" t="str">
        <f>(REPLACE(A301,3,4,""))</f>
        <v>MG</v>
      </c>
      <c r="E301" s="5" t="str">
        <f>IFERROR(VALUE(LEFT($B301,2)),"")</f>
        <v/>
      </c>
      <c r="F301" s="5">
        <f>IFERROR(VALUE(MID($B301,4,2)),"")</f>
        <v>43</v>
      </c>
      <c r="G301" s="5" t="str">
        <f>IFERROR(VALUE(RIGHT($B301,2)),"")</f>
        <v/>
      </c>
      <c r="H301" s="5" t="s">
        <v>860</v>
      </c>
      <c r="I301" s="7" t="s">
        <v>11</v>
      </c>
      <c r="J301" s="7" t="s">
        <v>3</v>
      </c>
      <c r="K301" s="7" t="s">
        <v>533</v>
      </c>
      <c r="L301" s="5">
        <f>COUNTIF(K$2:K$526,K301)</f>
        <v>2</v>
      </c>
      <c r="M301" s="8">
        <v>20190710</v>
      </c>
      <c r="N301" s="19">
        <f ca="1">ROUND(((TODAY())-(DATEVALUE(REPLACE(REPLACE(M301,5,0,"-"),8,0,"-"))))/365,0)</f>
        <v>1</v>
      </c>
      <c r="O301" s="20"/>
      <c r="P301" s="20">
        <v>1</v>
      </c>
      <c r="Q301" s="20">
        <v>197</v>
      </c>
      <c r="R301" s="20"/>
      <c r="S301" s="20"/>
      <c r="T301" s="8">
        <v>19540630</v>
      </c>
      <c r="U301" s="20">
        <f ca="1">ROUND(((TODAY())-(DATEVALUE(REPLACE(REPLACE(T301,5,0,"-"),8,0,"-"))))/365,0)</f>
        <v>66</v>
      </c>
      <c r="V301" s="20">
        <f ca="1">COUNTIF(U$2:U$526,U301)</f>
        <v>68</v>
      </c>
      <c r="W301" s="8">
        <v>19840724</v>
      </c>
      <c r="X301" s="8" t="b">
        <f>T301=W301</f>
        <v>0</v>
      </c>
      <c r="Y301" s="5" t="s">
        <v>5</v>
      </c>
      <c r="Z301" s="20">
        <v>2</v>
      </c>
      <c r="AA301" s="5" t="s">
        <v>13</v>
      </c>
      <c r="AB301" s="5" t="s">
        <v>7</v>
      </c>
      <c r="AC301" s="5" t="s">
        <v>7</v>
      </c>
      <c r="AD301" s="7" t="s">
        <v>97</v>
      </c>
      <c r="AE301" s="7" t="s">
        <v>0</v>
      </c>
      <c r="AF301" s="8">
        <v>0</v>
      </c>
      <c r="AG301" s="8"/>
      <c r="AH301" s="7" t="s">
        <v>9</v>
      </c>
    </row>
    <row r="302" spans="1:34" ht="15.75" x14ac:dyDescent="0.3">
      <c r="A302" s="23" t="s">
        <v>636</v>
      </c>
      <c r="B302" s="27" t="str">
        <f>REPLACE(REPLACE(A302,3,0,"-"),6,0,"-")</f>
        <v>ZF-46-84</v>
      </c>
      <c r="C302" s="25" t="str">
        <f>REPLACE(REPLACE(A302,1,1,""),2,4,"")</f>
        <v>F</v>
      </c>
      <c r="D302" s="6" t="str">
        <f>(REPLACE(A302,3,4,""))</f>
        <v>ZF</v>
      </c>
      <c r="E302" s="5" t="str">
        <f>IFERROR(VALUE(LEFT($B302,2)),"")</f>
        <v/>
      </c>
      <c r="F302" s="5">
        <f>IFERROR(VALUE(MID($B302,4,2)),"")</f>
        <v>46</v>
      </c>
      <c r="G302" s="5">
        <f>IFERROR(VALUE(RIGHT($B302,2)),"")</f>
        <v>84</v>
      </c>
      <c r="H302" s="5" t="s">
        <v>860</v>
      </c>
      <c r="I302" s="7" t="s">
        <v>11</v>
      </c>
      <c r="J302" s="7" t="s">
        <v>3</v>
      </c>
      <c r="K302" s="7" t="s">
        <v>23</v>
      </c>
      <c r="L302" s="5">
        <f>COUNTIF(K$2:K$526,K302)</f>
        <v>19</v>
      </c>
      <c r="M302" s="8">
        <v>20081022</v>
      </c>
      <c r="N302" s="19">
        <f ca="1">ROUND(((TODAY())-(DATEVALUE(REPLACE(REPLACE(M302,5,0,"-"),8,0,"-"))))/365,0)</f>
        <v>12</v>
      </c>
      <c r="O302" s="20">
        <v>2</v>
      </c>
      <c r="P302" s="20">
        <v>1</v>
      </c>
      <c r="Q302" s="20">
        <v>350</v>
      </c>
      <c r="R302" s="20">
        <v>190</v>
      </c>
      <c r="S302" s="20">
        <v>197</v>
      </c>
      <c r="T302" s="8">
        <v>19540630</v>
      </c>
      <c r="U302" s="20">
        <f ca="1">ROUND(((TODAY())-(DATEVALUE(REPLACE(REPLACE(T302,5,0,"-"),8,0,"-"))))/365,0)</f>
        <v>66</v>
      </c>
      <c r="V302" s="20">
        <f ca="1">COUNTIF(U$2:U$526,U302)</f>
        <v>68</v>
      </c>
      <c r="W302" s="8">
        <v>20081022</v>
      </c>
      <c r="X302" s="8" t="b">
        <f>T302=W302</f>
        <v>0</v>
      </c>
      <c r="Y302" s="5" t="s">
        <v>5</v>
      </c>
      <c r="Z302" s="20">
        <v>2</v>
      </c>
      <c r="AA302" s="5" t="s">
        <v>13</v>
      </c>
      <c r="AB302" s="5" t="s">
        <v>7</v>
      </c>
      <c r="AC302" s="5" t="s">
        <v>7</v>
      </c>
      <c r="AD302" s="7" t="s">
        <v>637</v>
      </c>
      <c r="AE302" s="7" t="s">
        <v>0</v>
      </c>
      <c r="AF302" s="8">
        <v>0.04</v>
      </c>
      <c r="AG302" s="8">
        <v>143</v>
      </c>
      <c r="AH302" s="7" t="s">
        <v>9</v>
      </c>
    </row>
    <row r="303" spans="1:34" ht="15.75" x14ac:dyDescent="0.3">
      <c r="A303" s="23" t="s">
        <v>659</v>
      </c>
      <c r="B303" s="27" t="str">
        <f>REPLACE(REPLACE(A303,3,0,"-"),6,0,"-")</f>
        <v>ZF-88-50</v>
      </c>
      <c r="C303" s="25" t="str">
        <f>REPLACE(REPLACE(A303,1,1,""),2,4,"")</f>
        <v>F</v>
      </c>
      <c r="D303" s="6" t="str">
        <f>(REPLACE(A303,3,4,""))</f>
        <v>ZF</v>
      </c>
      <c r="E303" s="5" t="str">
        <f>IFERROR(VALUE(LEFT($B303,2)),"")</f>
        <v/>
      </c>
      <c r="F303" s="5">
        <f>IFERROR(VALUE(MID($B303,4,2)),"")</f>
        <v>88</v>
      </c>
      <c r="G303" s="5">
        <f>IFERROR(VALUE(RIGHT($B303,2)),"")</f>
        <v>50</v>
      </c>
      <c r="H303" s="5" t="s">
        <v>860</v>
      </c>
      <c r="I303" s="7" t="s">
        <v>11</v>
      </c>
      <c r="J303" s="7" t="s">
        <v>3</v>
      </c>
      <c r="K303" s="7" t="s">
        <v>192</v>
      </c>
      <c r="L303" s="5">
        <f>COUNTIF(K$2:K$526,K303)</f>
        <v>3</v>
      </c>
      <c r="M303" s="8">
        <v>20150925</v>
      </c>
      <c r="N303" s="19">
        <f ca="1">ROUND(((TODAY())-(DATEVALUE(REPLACE(REPLACE(M303,5,0,"-"),8,0,"-"))))/365,0)</f>
        <v>5</v>
      </c>
      <c r="O303" s="20">
        <v>2</v>
      </c>
      <c r="P303" s="20">
        <v>1</v>
      </c>
      <c r="Q303" s="20">
        <v>350</v>
      </c>
      <c r="R303" s="20">
        <v>180</v>
      </c>
      <c r="S303" s="20">
        <v>188</v>
      </c>
      <c r="T303" s="8">
        <v>19540630</v>
      </c>
      <c r="U303" s="20">
        <f ca="1">ROUND(((TODAY())-(DATEVALUE(REPLACE(REPLACE(T303,5,0,"-"),8,0,"-"))))/365,0)</f>
        <v>66</v>
      </c>
      <c r="V303" s="20">
        <f ca="1">COUNTIF(U$2:U$526,U303)</f>
        <v>68</v>
      </c>
      <c r="W303" s="8">
        <v>20150925</v>
      </c>
      <c r="X303" s="8" t="b">
        <f>T303=W303</f>
        <v>0</v>
      </c>
      <c r="Y303" s="5" t="s">
        <v>5</v>
      </c>
      <c r="Z303" s="20">
        <v>2</v>
      </c>
      <c r="AA303" s="5" t="s">
        <v>13</v>
      </c>
      <c r="AB303" s="5" t="s">
        <v>7</v>
      </c>
      <c r="AC303" s="5" t="s">
        <v>7</v>
      </c>
      <c r="AD303" s="7" t="s">
        <v>660</v>
      </c>
      <c r="AE303" s="7" t="s">
        <v>0</v>
      </c>
      <c r="AF303" s="8">
        <v>0.06</v>
      </c>
      <c r="AG303" s="8">
        <v>143</v>
      </c>
      <c r="AH303" s="7" t="s">
        <v>9</v>
      </c>
    </row>
    <row r="304" spans="1:34" ht="15.75" x14ac:dyDescent="0.3">
      <c r="A304" s="23" t="s">
        <v>700</v>
      </c>
      <c r="B304" s="31" t="str">
        <f>REPLACE(REPLACE(A304,3,0,"-"),6,0,"-")</f>
        <v>MH-18-RL</v>
      </c>
      <c r="C304" s="25" t="str">
        <f>REPLACE(REPLACE(A304,1,1,""),2,4,"")</f>
        <v>H</v>
      </c>
      <c r="D304" s="6" t="str">
        <f>(REPLACE(A304,3,4,""))</f>
        <v>MH</v>
      </c>
      <c r="E304" s="5" t="str">
        <f>IFERROR(VALUE(LEFT($B304,2)),"")</f>
        <v/>
      </c>
      <c r="F304" s="5">
        <f>IFERROR(VALUE(MID($B304,4,2)),"")</f>
        <v>18</v>
      </c>
      <c r="G304" s="5" t="str">
        <f>IFERROR(VALUE(RIGHT($B304,2)),"")</f>
        <v/>
      </c>
      <c r="H304" s="5">
        <v>4</v>
      </c>
      <c r="I304" s="7" t="s">
        <v>11</v>
      </c>
      <c r="J304" s="7" t="s">
        <v>3</v>
      </c>
      <c r="K304" s="7" t="s">
        <v>170</v>
      </c>
      <c r="L304" s="5">
        <f>COUNTIF(K$2:K$526,K304)</f>
        <v>7</v>
      </c>
      <c r="M304" s="8">
        <v>19880109</v>
      </c>
      <c r="N304" s="19">
        <f ca="1">ROUND(((TODAY())-(DATEVALUE(REPLACE(REPLACE(M304,5,0,"-"),8,0,"-"))))/365,0)</f>
        <v>33</v>
      </c>
      <c r="O304" s="20"/>
      <c r="P304" s="20">
        <v>1</v>
      </c>
      <c r="Q304" s="20">
        <v>350</v>
      </c>
      <c r="R304" s="20"/>
      <c r="S304" s="20"/>
      <c r="T304" s="8">
        <v>19540630</v>
      </c>
      <c r="U304" s="20">
        <f ca="1">ROUND(((TODAY())-(DATEVALUE(REPLACE(REPLACE(T304,5,0,"-"),8,0,"-"))))/365,0)</f>
        <v>66</v>
      </c>
      <c r="V304" s="20">
        <f ca="1">COUNTIF(U$2:U$526,U304)</f>
        <v>68</v>
      </c>
      <c r="W304" s="8">
        <v>19880109</v>
      </c>
      <c r="X304" s="8" t="b">
        <f>T304=W304</f>
        <v>0</v>
      </c>
      <c r="Y304" s="5" t="s">
        <v>5</v>
      </c>
      <c r="Z304" s="20">
        <v>2</v>
      </c>
      <c r="AA304" s="5" t="s">
        <v>13</v>
      </c>
      <c r="AB304" s="5" t="s">
        <v>7</v>
      </c>
      <c r="AC304" s="5" t="s">
        <v>7</v>
      </c>
      <c r="AD304" s="7" t="s">
        <v>701</v>
      </c>
      <c r="AE304" s="7" t="s">
        <v>0</v>
      </c>
      <c r="AF304" s="8">
        <v>0</v>
      </c>
      <c r="AG304" s="8"/>
      <c r="AH304" s="7" t="s">
        <v>9</v>
      </c>
    </row>
    <row r="305" spans="1:34" ht="15.75" x14ac:dyDescent="0.3">
      <c r="A305" s="23" t="s">
        <v>721</v>
      </c>
      <c r="B305" s="30" t="str">
        <f>REPLACE(REPLACE(A305,3,0,"-"),6,0,"-")</f>
        <v>ZR-76-19</v>
      </c>
      <c r="C305" s="25" t="str">
        <f>REPLACE(REPLACE(A305,1,1,""),2,4,"")</f>
        <v>R</v>
      </c>
      <c r="D305" s="6" t="str">
        <f>(REPLACE(A305,3,4,""))</f>
        <v>ZR</v>
      </c>
      <c r="E305" s="5" t="str">
        <f>IFERROR(VALUE(LEFT($B305,2)),"")</f>
        <v/>
      </c>
      <c r="F305" s="5">
        <f>IFERROR(VALUE(MID($B305,4,2)),"")</f>
        <v>76</v>
      </c>
      <c r="G305" s="5">
        <f>IFERROR(VALUE(RIGHT($B305,2)),"")</f>
        <v>19</v>
      </c>
      <c r="H305" s="5">
        <v>1</v>
      </c>
      <c r="I305" s="7" t="s">
        <v>11</v>
      </c>
      <c r="J305" s="7" t="s">
        <v>3</v>
      </c>
      <c r="K305" s="7" t="s">
        <v>46</v>
      </c>
      <c r="L305" s="5">
        <f>COUNTIF(K$2:K$526,K305)</f>
        <v>77</v>
      </c>
      <c r="M305" s="8">
        <v>20160130</v>
      </c>
      <c r="N305" s="19">
        <f ca="1">ROUND(((TODAY())-(DATEVALUE(REPLACE(REPLACE(M305,5,0,"-"),8,0,"-"))))/365,0)</f>
        <v>5</v>
      </c>
      <c r="O305" s="20"/>
      <c r="P305" s="20">
        <v>1</v>
      </c>
      <c r="Q305" s="20">
        <v>350</v>
      </c>
      <c r="R305" s="20"/>
      <c r="S305" s="20"/>
      <c r="T305" s="8">
        <v>19540630</v>
      </c>
      <c r="U305" s="20">
        <f ca="1">ROUND(((TODAY())-(DATEVALUE(REPLACE(REPLACE(T305,5,0,"-"),8,0,"-"))))/365,0)</f>
        <v>66</v>
      </c>
      <c r="V305" s="20">
        <f ca="1">COUNTIF(U$2:U$526,U305)</f>
        <v>68</v>
      </c>
      <c r="W305" s="8">
        <v>19560316</v>
      </c>
      <c r="X305" s="8" t="b">
        <f>T305=W305</f>
        <v>0</v>
      </c>
      <c r="Y305" s="5" t="s">
        <v>9</v>
      </c>
      <c r="Z305" s="20">
        <v>2</v>
      </c>
      <c r="AA305" s="5" t="s">
        <v>13</v>
      </c>
      <c r="AB305" s="5" t="s">
        <v>7</v>
      </c>
      <c r="AC305" s="5" t="s">
        <v>7</v>
      </c>
      <c r="AD305" s="7" t="s">
        <v>115</v>
      </c>
      <c r="AE305" s="7" t="s">
        <v>0</v>
      </c>
      <c r="AF305" s="8">
        <v>0</v>
      </c>
      <c r="AG305" s="8"/>
      <c r="AH305" s="7" t="s">
        <v>9</v>
      </c>
    </row>
    <row r="306" spans="1:34" ht="15.75" x14ac:dyDescent="0.3">
      <c r="A306" s="23" t="s">
        <v>750</v>
      </c>
      <c r="B306" s="27" t="str">
        <f>REPLACE(REPLACE(A306,3,0,"-"),6,0,"-")</f>
        <v>ZF-94-32</v>
      </c>
      <c r="C306" s="25" t="str">
        <f>REPLACE(REPLACE(A306,1,1,""),2,4,"")</f>
        <v>F</v>
      </c>
      <c r="D306" s="6" t="str">
        <f>(REPLACE(A306,3,4,""))</f>
        <v>ZF</v>
      </c>
      <c r="E306" s="5" t="str">
        <f>IFERROR(VALUE(LEFT($B306,2)),"")</f>
        <v/>
      </c>
      <c r="F306" s="5">
        <f>IFERROR(VALUE(MID($B306,4,2)),"")</f>
        <v>94</v>
      </c>
      <c r="G306" s="5">
        <f>IFERROR(VALUE(RIGHT($B306,2)),"")</f>
        <v>32</v>
      </c>
      <c r="H306" s="43" t="s">
        <v>860</v>
      </c>
      <c r="I306" s="44" t="s">
        <v>11</v>
      </c>
      <c r="J306" s="44" t="s">
        <v>3</v>
      </c>
      <c r="K306" s="44" t="s">
        <v>170</v>
      </c>
      <c r="L306" s="43">
        <f>COUNTIF(K$2:K$526,K306)</f>
        <v>7</v>
      </c>
      <c r="M306" s="45">
        <v>20161103</v>
      </c>
      <c r="N306" s="46">
        <f ca="1">ROUND(((TODAY())-(DATEVALUE(REPLACE(REPLACE(M306,5,0,"-"),8,0,"-"))))/365,0)</f>
        <v>4</v>
      </c>
      <c r="O306" s="47">
        <v>2</v>
      </c>
      <c r="P306" s="47">
        <v>1</v>
      </c>
      <c r="Q306" s="47">
        <v>346</v>
      </c>
      <c r="R306" s="47">
        <v>180</v>
      </c>
      <c r="S306" s="47">
        <v>187</v>
      </c>
      <c r="T306" s="45">
        <v>19540630</v>
      </c>
      <c r="U306" s="47">
        <f ca="1">ROUND(((TODAY())-(DATEVALUE(REPLACE(REPLACE(T306,5,0,"-"),8,0,"-"))))/365,0)</f>
        <v>66</v>
      </c>
      <c r="V306" s="47">
        <f ca="1">COUNTIF(U$2:U$526,U306)</f>
        <v>68</v>
      </c>
      <c r="W306" s="45">
        <v>20161103</v>
      </c>
      <c r="X306" s="45" t="b">
        <f>T306=W306</f>
        <v>0</v>
      </c>
      <c r="Y306" s="43" t="s">
        <v>5</v>
      </c>
      <c r="Z306" s="47">
        <v>2</v>
      </c>
      <c r="AA306" s="43" t="s">
        <v>13</v>
      </c>
      <c r="AB306" s="43" t="s">
        <v>7</v>
      </c>
      <c r="AC306" s="43" t="s">
        <v>7</v>
      </c>
      <c r="AD306" s="44" t="s">
        <v>16</v>
      </c>
      <c r="AE306" s="44" t="s">
        <v>0</v>
      </c>
      <c r="AF306" s="45">
        <v>7.0000000000000007E-2</v>
      </c>
      <c r="AG306" s="45">
        <v>144</v>
      </c>
      <c r="AH306" s="44" t="s">
        <v>9</v>
      </c>
    </row>
    <row r="307" spans="1:34" ht="15.75" x14ac:dyDescent="0.3">
      <c r="A307" s="23" t="s">
        <v>772</v>
      </c>
      <c r="B307" s="27" t="str">
        <f>REPLACE(REPLACE(A307,3,0,"-"),6,0,"-")</f>
        <v>RE-03-70</v>
      </c>
      <c r="C307" s="25" t="str">
        <f>REPLACE(REPLACE(A307,1,1,""),2,4,"")</f>
        <v>E</v>
      </c>
      <c r="D307" s="6" t="str">
        <f>(REPLACE(A307,3,4,""))</f>
        <v>RE</v>
      </c>
      <c r="E307" s="5" t="str">
        <f>IFERROR(VALUE(LEFT($B307,2)),"")</f>
        <v/>
      </c>
      <c r="F307" s="5">
        <f>IFERROR(VALUE(MID($B307,4,2)),"")</f>
        <v>3</v>
      </c>
      <c r="G307" s="5">
        <f>IFERROR(VALUE(RIGHT($B307,2)),"")</f>
        <v>70</v>
      </c>
      <c r="H307" s="5">
        <v>1</v>
      </c>
      <c r="I307" s="7" t="s">
        <v>11</v>
      </c>
      <c r="J307" s="7" t="s">
        <v>3</v>
      </c>
      <c r="K307" s="7" t="s">
        <v>194</v>
      </c>
      <c r="L307" s="5">
        <f>COUNTIF(K$2:K$526,K307)</f>
        <v>5</v>
      </c>
      <c r="M307" s="8">
        <v>20120829</v>
      </c>
      <c r="N307" s="19">
        <f ca="1">ROUND(((TODAY())-(DATEVALUE(REPLACE(REPLACE(M307,5,0,"-"),8,0,"-"))))/365,0)</f>
        <v>8</v>
      </c>
      <c r="O307" s="20">
        <v>1</v>
      </c>
      <c r="P307" s="20">
        <v>1</v>
      </c>
      <c r="Q307" s="20">
        <v>200</v>
      </c>
      <c r="R307" s="20">
        <v>125</v>
      </c>
      <c r="S307" s="20">
        <v>130</v>
      </c>
      <c r="T307" s="8">
        <v>19540630</v>
      </c>
      <c r="U307" s="20">
        <f ca="1">ROUND(((TODAY())-(DATEVALUE(REPLACE(REPLACE(T307,5,0,"-"),8,0,"-"))))/365,0)</f>
        <v>66</v>
      </c>
      <c r="V307" s="20">
        <f ca="1">COUNTIF(U$2:U$526,U307)</f>
        <v>68</v>
      </c>
      <c r="W307" s="8">
        <v>19541224</v>
      </c>
      <c r="X307" s="8" t="b">
        <f>T307=W307</f>
        <v>0</v>
      </c>
      <c r="Y307" s="5" t="s">
        <v>9</v>
      </c>
      <c r="Z307" s="20">
        <v>2</v>
      </c>
      <c r="AA307" s="5" t="s">
        <v>13</v>
      </c>
      <c r="AB307" s="5" t="s">
        <v>7</v>
      </c>
      <c r="AC307" s="5" t="s">
        <v>7</v>
      </c>
      <c r="AD307" s="7" t="s">
        <v>94</v>
      </c>
      <c r="AE307" s="7" t="s">
        <v>0</v>
      </c>
      <c r="AF307" s="8">
        <v>0.08</v>
      </c>
      <c r="AG307" s="8">
        <v>136</v>
      </c>
      <c r="AH307" s="7" t="s">
        <v>9</v>
      </c>
    </row>
    <row r="308" spans="1:34" ht="15.75" x14ac:dyDescent="0.3">
      <c r="A308" s="23" t="s">
        <v>801</v>
      </c>
      <c r="B308" s="27" t="str">
        <f>REPLACE(REPLACE(A308,3,0,"-"),6,0,"-")</f>
        <v>RZ-37-68</v>
      </c>
      <c r="C308" s="25" t="str">
        <f>REPLACE(REPLACE(A308,1,1,""),2,4,"")</f>
        <v>Z</v>
      </c>
      <c r="D308" s="6" t="str">
        <f>(REPLACE(A308,3,4,""))</f>
        <v>RZ</v>
      </c>
      <c r="E308" s="5" t="str">
        <f>IFERROR(VALUE(LEFT($B308,2)),"")</f>
        <v/>
      </c>
      <c r="F308" s="5">
        <f>IFERROR(VALUE(MID($B308,4,2)),"")</f>
        <v>37</v>
      </c>
      <c r="G308" s="5">
        <f>IFERROR(VALUE(RIGHT($B308,2)),"")</f>
        <v>68</v>
      </c>
      <c r="H308" s="5">
        <v>1</v>
      </c>
      <c r="I308" s="7" t="s">
        <v>11</v>
      </c>
      <c r="J308" s="7" t="s">
        <v>3</v>
      </c>
      <c r="K308" s="7" t="s">
        <v>802</v>
      </c>
      <c r="L308" s="5">
        <f>COUNTIF(K$2:K$526,K308)</f>
        <v>1</v>
      </c>
      <c r="M308" s="8">
        <v>20160205</v>
      </c>
      <c r="N308" s="19">
        <f ca="1">ROUND(((TODAY())-(DATEVALUE(REPLACE(REPLACE(M308,5,0,"-"),8,0,"-"))))/365,0)</f>
        <v>5</v>
      </c>
      <c r="O308" s="20">
        <v>2</v>
      </c>
      <c r="P308" s="20">
        <v>1</v>
      </c>
      <c r="Q308" s="20">
        <v>500</v>
      </c>
      <c r="R308" s="20">
        <v>184</v>
      </c>
      <c r="S308" s="20">
        <v>195</v>
      </c>
      <c r="T308" s="8">
        <v>19540630</v>
      </c>
      <c r="U308" s="20">
        <f ca="1">ROUND(((TODAY())-(DATEVALUE(REPLACE(REPLACE(T308,5,0,"-"),8,0,"-"))))/365,0)</f>
        <v>66</v>
      </c>
      <c r="V308" s="20">
        <f ca="1">COUNTIF(U$2:U$526,U308)</f>
        <v>68</v>
      </c>
      <c r="W308" s="8">
        <v>19540630</v>
      </c>
      <c r="X308" s="8" t="b">
        <f>T308=W308</f>
        <v>1</v>
      </c>
      <c r="Y308" s="5" t="s">
        <v>5</v>
      </c>
      <c r="Z308" s="20">
        <v>2</v>
      </c>
      <c r="AA308" s="5" t="s">
        <v>13</v>
      </c>
      <c r="AB308" s="5" t="s">
        <v>7</v>
      </c>
      <c r="AC308" s="5" t="s">
        <v>7</v>
      </c>
      <c r="AD308" s="7" t="s">
        <v>16</v>
      </c>
      <c r="AE308" s="7" t="s">
        <v>0</v>
      </c>
      <c r="AF308" s="8">
        <v>0.09</v>
      </c>
      <c r="AG308" s="8">
        <v>143</v>
      </c>
      <c r="AH308" s="7" t="s">
        <v>9</v>
      </c>
    </row>
    <row r="309" spans="1:34" ht="15.75" x14ac:dyDescent="0.3">
      <c r="A309" s="23" t="s">
        <v>809</v>
      </c>
      <c r="B309" s="27" t="str">
        <f>REPLACE(REPLACE(A309,3,0,"-"),6,0,"-")</f>
        <v>PZ-07-64</v>
      </c>
      <c r="C309" s="25" t="str">
        <f>REPLACE(REPLACE(A309,1,1,""),2,4,"")</f>
        <v>Z</v>
      </c>
      <c r="D309" s="6" t="str">
        <f>(REPLACE(A309,3,4,""))</f>
        <v>PZ</v>
      </c>
      <c r="E309" s="5" t="str">
        <f>IFERROR(VALUE(LEFT($B309,2)),"")</f>
        <v/>
      </c>
      <c r="F309" s="5">
        <f>IFERROR(VALUE(MID($B309,4,2)),"")</f>
        <v>7</v>
      </c>
      <c r="G309" s="5">
        <f>IFERROR(VALUE(RIGHT($B309,2)),"")</f>
        <v>64</v>
      </c>
      <c r="H309" s="5">
        <v>1</v>
      </c>
      <c r="I309" s="7" t="s">
        <v>11</v>
      </c>
      <c r="J309" s="7" t="s">
        <v>3</v>
      </c>
      <c r="K309" s="7" t="s">
        <v>46</v>
      </c>
      <c r="L309" s="5">
        <f>COUNTIF(K$2:K$526,K309)</f>
        <v>77</v>
      </c>
      <c r="M309" s="8">
        <v>19800128</v>
      </c>
      <c r="N309" s="19">
        <f ca="1">ROUND(((TODAY())-(DATEVALUE(REPLACE(REPLACE(M309,5,0,"-"),8,0,"-"))))/365,0)</f>
        <v>41</v>
      </c>
      <c r="O309" s="20"/>
      <c r="P309" s="20">
        <v>1</v>
      </c>
      <c r="Q309" s="20">
        <v>350</v>
      </c>
      <c r="R309" s="20"/>
      <c r="S309" s="20"/>
      <c r="T309" s="8">
        <v>19540805</v>
      </c>
      <c r="U309" s="20">
        <f ca="1">ROUND(((TODAY())-(DATEVALUE(REPLACE(REPLACE(T309,5,0,"-"),8,0,"-"))))/365,0)</f>
        <v>66</v>
      </c>
      <c r="V309" s="20">
        <f ca="1">COUNTIF(U$2:U$526,U309)</f>
        <v>68</v>
      </c>
      <c r="W309" s="8">
        <v>19540805</v>
      </c>
      <c r="X309" s="8" t="b">
        <f>T309=W309</f>
        <v>1</v>
      </c>
      <c r="Y309" s="5" t="s">
        <v>9</v>
      </c>
      <c r="Z309" s="20">
        <v>2</v>
      </c>
      <c r="AA309" s="5" t="s">
        <v>13</v>
      </c>
      <c r="AB309" s="5" t="s">
        <v>7</v>
      </c>
      <c r="AC309" s="5" t="s">
        <v>7</v>
      </c>
      <c r="AD309" s="7" t="s">
        <v>810</v>
      </c>
      <c r="AE309" s="7" t="s">
        <v>0</v>
      </c>
      <c r="AF309" s="8">
        <v>0</v>
      </c>
      <c r="AG309" s="8"/>
      <c r="AH309" s="7" t="s">
        <v>9</v>
      </c>
    </row>
    <row r="310" spans="1:34" ht="15.75" x14ac:dyDescent="0.3">
      <c r="A310" s="23" t="s">
        <v>351</v>
      </c>
      <c r="B310" s="27" t="str">
        <f>REPLACE(REPLACE(A310,3,0,"-"),6,0,"-")</f>
        <v>PZ-10-48</v>
      </c>
      <c r="C310" s="25" t="str">
        <f>REPLACE(REPLACE(A310,1,1,""),2,4,"")</f>
        <v>Z</v>
      </c>
      <c r="D310" s="6" t="str">
        <f>(REPLACE(A310,3,4,""))</f>
        <v>PZ</v>
      </c>
      <c r="E310" s="5" t="str">
        <f>IFERROR(VALUE(LEFT($B310,2)),"")</f>
        <v/>
      </c>
      <c r="F310" s="5">
        <f>IFERROR(VALUE(MID($B310,4,2)),"")</f>
        <v>10</v>
      </c>
      <c r="G310" s="5">
        <f>IFERROR(VALUE(RIGHT($B310,2)),"")</f>
        <v>48</v>
      </c>
      <c r="H310" s="5">
        <v>1</v>
      </c>
      <c r="I310" s="7" t="s">
        <v>11</v>
      </c>
      <c r="J310" s="7" t="s">
        <v>3</v>
      </c>
      <c r="K310" s="7" t="s">
        <v>46</v>
      </c>
      <c r="L310" s="5">
        <f>COUNTIF(K$2:K$526,K310)</f>
        <v>77</v>
      </c>
      <c r="M310" s="8">
        <v>19840409</v>
      </c>
      <c r="N310" s="19">
        <f ca="1">ROUND(((TODAY())-(DATEVALUE(REPLACE(REPLACE(M310,5,0,"-"),8,0,"-"))))/365,0)</f>
        <v>37</v>
      </c>
      <c r="O310" s="20"/>
      <c r="P310" s="20">
        <v>1</v>
      </c>
      <c r="Q310" s="20">
        <v>350</v>
      </c>
      <c r="R310" s="20"/>
      <c r="S310" s="20"/>
      <c r="T310" s="8">
        <v>19540807</v>
      </c>
      <c r="U310" s="20">
        <f ca="1">ROUND(((TODAY())-(DATEVALUE(REPLACE(REPLACE(T310,5,0,"-"),8,0,"-"))))/365,0)</f>
        <v>66</v>
      </c>
      <c r="V310" s="20">
        <f ca="1">COUNTIF(U$2:U$526,U310)</f>
        <v>68</v>
      </c>
      <c r="W310" s="8">
        <v>19540807</v>
      </c>
      <c r="X310" s="8" t="b">
        <f>T310=W310</f>
        <v>1</v>
      </c>
      <c r="Y310" s="5" t="s">
        <v>5</v>
      </c>
      <c r="Z310" s="20">
        <v>2</v>
      </c>
      <c r="AA310" s="5" t="s">
        <v>13</v>
      </c>
      <c r="AB310" s="5" t="s">
        <v>7</v>
      </c>
      <c r="AC310" s="5" t="s">
        <v>7</v>
      </c>
      <c r="AD310" s="7" t="s">
        <v>0</v>
      </c>
      <c r="AE310" s="7" t="s">
        <v>0</v>
      </c>
      <c r="AF310" s="8">
        <v>0</v>
      </c>
      <c r="AG310" s="8"/>
      <c r="AH310" s="7" t="s">
        <v>9</v>
      </c>
    </row>
    <row r="311" spans="1:34" ht="15.75" x14ac:dyDescent="0.3">
      <c r="A311" s="23" t="s">
        <v>232</v>
      </c>
      <c r="B311" s="27" t="str">
        <f>REPLACE(REPLACE(A311,3,0,"-"),6,0,"-")</f>
        <v>PZ-12-55</v>
      </c>
      <c r="C311" s="25" t="str">
        <f>REPLACE(REPLACE(A311,1,1,""),2,4,"")</f>
        <v>Z</v>
      </c>
      <c r="D311" s="6" t="str">
        <f>(REPLACE(A311,3,4,""))</f>
        <v>PZ</v>
      </c>
      <c r="E311" s="5" t="str">
        <f>IFERROR(VALUE(LEFT($B311,2)),"")</f>
        <v/>
      </c>
      <c r="F311" s="5">
        <f>IFERROR(VALUE(MID($B311,4,2)),"")</f>
        <v>12</v>
      </c>
      <c r="G311" s="5">
        <f>IFERROR(VALUE(RIGHT($B311,2)),"")</f>
        <v>55</v>
      </c>
      <c r="H311" s="5">
        <v>1</v>
      </c>
      <c r="I311" s="7" t="s">
        <v>11</v>
      </c>
      <c r="J311" s="7" t="s">
        <v>3</v>
      </c>
      <c r="K311" s="7" t="s">
        <v>38</v>
      </c>
      <c r="L311" s="5">
        <f>COUNTIF(K$2:K$526,K311)</f>
        <v>29</v>
      </c>
      <c r="M311" s="8">
        <v>20110405</v>
      </c>
      <c r="N311" s="19">
        <f ca="1">ROUND(((TODAY())-(DATEVALUE(REPLACE(REPLACE(M311,5,0,"-"),8,0,"-"))))/365,0)</f>
        <v>10</v>
      </c>
      <c r="O311" s="20"/>
      <c r="P311" s="20">
        <v>1</v>
      </c>
      <c r="Q311" s="20">
        <v>500</v>
      </c>
      <c r="R311" s="20"/>
      <c r="S311" s="20"/>
      <c r="T311" s="8">
        <v>19540810</v>
      </c>
      <c r="U311" s="20">
        <f ca="1">ROUND(((TODAY())-(DATEVALUE(REPLACE(REPLACE(T311,5,0,"-"),8,0,"-"))))/365,0)</f>
        <v>66</v>
      </c>
      <c r="V311" s="20">
        <f ca="1">COUNTIF(U$2:U$526,U311)</f>
        <v>68</v>
      </c>
      <c r="W311" s="8">
        <v>19540810</v>
      </c>
      <c r="X311" s="8" t="b">
        <f>T311=W311</f>
        <v>1</v>
      </c>
      <c r="Y311" s="5" t="s">
        <v>9</v>
      </c>
      <c r="Z311" s="20">
        <v>2</v>
      </c>
      <c r="AA311" s="5" t="s">
        <v>13</v>
      </c>
      <c r="AB311" s="5" t="s">
        <v>7</v>
      </c>
      <c r="AC311" s="5" t="s">
        <v>7</v>
      </c>
      <c r="AD311" s="7" t="s">
        <v>0</v>
      </c>
      <c r="AE311" s="7" t="s">
        <v>0</v>
      </c>
      <c r="AF311" s="8">
        <v>0</v>
      </c>
      <c r="AG311" s="8"/>
      <c r="AH311" s="7" t="s">
        <v>9</v>
      </c>
    </row>
    <row r="312" spans="1:34" ht="15.75" x14ac:dyDescent="0.3">
      <c r="A312" s="23" t="s">
        <v>799</v>
      </c>
      <c r="B312" s="27" t="str">
        <f>REPLACE(REPLACE(A312,3,0,"-"),6,0,"-")</f>
        <v>NU-16-11</v>
      </c>
      <c r="C312" s="25" t="str">
        <f>REPLACE(REPLACE(A312,1,1,""),2,4,"")</f>
        <v>U</v>
      </c>
      <c r="D312" s="6" t="str">
        <f>(REPLACE(A312,3,4,""))</f>
        <v>NU</v>
      </c>
      <c r="E312" s="5" t="str">
        <f>IFERROR(VALUE(LEFT($B312,2)),"")</f>
        <v/>
      </c>
      <c r="F312" s="5">
        <f>IFERROR(VALUE(MID($B312,4,2)),"")</f>
        <v>16</v>
      </c>
      <c r="G312" s="5">
        <f>IFERROR(VALUE(RIGHT($B312,2)),"")</f>
        <v>11</v>
      </c>
      <c r="H312" s="5">
        <v>1</v>
      </c>
      <c r="I312" s="7" t="s">
        <v>135</v>
      </c>
      <c r="J312" s="7" t="s">
        <v>3</v>
      </c>
      <c r="K312" s="7" t="s">
        <v>36</v>
      </c>
      <c r="L312" s="5">
        <f>COUNTIF(K$2:K$526,K312)</f>
        <v>4</v>
      </c>
      <c r="M312" s="8">
        <v>20070928</v>
      </c>
      <c r="N312" s="19">
        <f ca="1">ROUND(((TODAY())-(DATEVALUE(REPLACE(REPLACE(M312,5,0,"-"),8,0,"-"))))/365,0)</f>
        <v>13</v>
      </c>
      <c r="O312" s="20"/>
      <c r="P312" s="20">
        <v>1</v>
      </c>
      <c r="Q312" s="20">
        <v>350</v>
      </c>
      <c r="R312" s="20"/>
      <c r="S312" s="20"/>
      <c r="T312" s="8">
        <v>19540811</v>
      </c>
      <c r="U312" s="20">
        <f ca="1">ROUND(((TODAY())-(DATEVALUE(REPLACE(REPLACE(T312,5,0,"-"),8,0,"-"))))/365,0)</f>
        <v>66</v>
      </c>
      <c r="V312" s="20">
        <f ca="1">COUNTIF(U$2:U$526,U312)</f>
        <v>68</v>
      </c>
      <c r="W312" s="8">
        <v>19540811</v>
      </c>
      <c r="X312" s="8" t="b">
        <f>T312=W312</f>
        <v>1</v>
      </c>
      <c r="Y312" s="5" t="s">
        <v>5</v>
      </c>
      <c r="Z312" s="20">
        <v>3</v>
      </c>
      <c r="AA312" s="5" t="s">
        <v>136</v>
      </c>
      <c r="AB312" s="5" t="s">
        <v>7</v>
      </c>
      <c r="AC312" s="5" t="s">
        <v>7</v>
      </c>
      <c r="AD312" s="7" t="s">
        <v>144</v>
      </c>
      <c r="AE312" s="7" t="s">
        <v>0</v>
      </c>
      <c r="AF312" s="8">
        <v>0</v>
      </c>
      <c r="AG312" s="8"/>
      <c r="AH312" s="7" t="s">
        <v>9</v>
      </c>
    </row>
    <row r="313" spans="1:34" ht="15.75" x14ac:dyDescent="0.3">
      <c r="A313" s="23" t="s">
        <v>703</v>
      </c>
      <c r="B313" s="27" t="str">
        <f>REPLACE(REPLACE(A313,3,0,"-"),6,0,"-")</f>
        <v>MF-24-JB</v>
      </c>
      <c r="C313" s="25" t="str">
        <f>REPLACE(REPLACE(A313,1,1,""),2,4,"")</f>
        <v>F</v>
      </c>
      <c r="D313" s="6" t="str">
        <f>(REPLACE(A313,3,4,""))</f>
        <v>MF</v>
      </c>
      <c r="E313" s="5" t="str">
        <f>IFERROR(VALUE(LEFT($B313,2)),"")</f>
        <v/>
      </c>
      <c r="F313" s="5">
        <f>IFERROR(VALUE(MID($B313,4,2)),"")</f>
        <v>24</v>
      </c>
      <c r="G313" s="5" t="str">
        <f>IFERROR(VALUE(RIGHT($B313,2)),"")</f>
        <v/>
      </c>
      <c r="H313" s="5" t="s">
        <v>860</v>
      </c>
      <c r="I313" s="7" t="s">
        <v>11</v>
      </c>
      <c r="J313" s="7" t="s">
        <v>3</v>
      </c>
      <c r="K313" s="7" t="s">
        <v>283</v>
      </c>
      <c r="L313" s="5">
        <f>COUNTIF(K$2:K$526,K313)</f>
        <v>9</v>
      </c>
      <c r="M313" s="8">
        <v>19821101</v>
      </c>
      <c r="N313" s="19">
        <f ca="1">ROUND(((TODAY())-(DATEVALUE(REPLACE(REPLACE(M313,5,0,"-"),8,0,"-"))))/365,0)</f>
        <v>38</v>
      </c>
      <c r="O313" s="20"/>
      <c r="P313" s="20">
        <v>2</v>
      </c>
      <c r="Q313" s="20">
        <v>650</v>
      </c>
      <c r="R313" s="20"/>
      <c r="S313" s="20"/>
      <c r="T313" s="8">
        <v>19540821</v>
      </c>
      <c r="U313" s="20">
        <f ca="1">ROUND(((TODAY())-(DATEVALUE(REPLACE(REPLACE(T313,5,0,"-"),8,0,"-"))))/365,0)</f>
        <v>66</v>
      </c>
      <c r="V313" s="20">
        <f ca="1">COUNTIF(U$2:U$526,U313)</f>
        <v>68</v>
      </c>
      <c r="W313" s="8">
        <v>19540821</v>
      </c>
      <c r="X313" s="8" t="b">
        <f>T313=W313</f>
        <v>1</v>
      </c>
      <c r="Y313" s="5" t="s">
        <v>5</v>
      </c>
      <c r="Z313" s="20">
        <v>2</v>
      </c>
      <c r="AA313" s="5" t="s">
        <v>13</v>
      </c>
      <c r="AB313" s="5" t="s">
        <v>7</v>
      </c>
      <c r="AC313" s="5" t="s">
        <v>7</v>
      </c>
      <c r="AD313" s="7" t="s">
        <v>106</v>
      </c>
      <c r="AE313" s="7" t="s">
        <v>0</v>
      </c>
      <c r="AF313" s="8">
        <v>0</v>
      </c>
      <c r="AG313" s="8">
        <v>0</v>
      </c>
      <c r="AH313" s="7" t="s">
        <v>9</v>
      </c>
    </row>
    <row r="314" spans="1:34" ht="15.75" x14ac:dyDescent="0.3">
      <c r="A314" s="23" t="s">
        <v>754</v>
      </c>
      <c r="B314" s="27" t="str">
        <f>REPLACE(REPLACE(A314,3,0,"-"),6,0,"-")</f>
        <v>NM-06-95</v>
      </c>
      <c r="C314" s="25" t="str">
        <f>REPLACE(REPLACE(A314,1,1,""),2,4,"")</f>
        <v>M</v>
      </c>
      <c r="D314" s="6" t="str">
        <f>(REPLACE(A314,3,4,""))</f>
        <v>NM</v>
      </c>
      <c r="E314" s="5" t="str">
        <f>IFERROR(VALUE(LEFT($B314,2)),"")</f>
        <v/>
      </c>
      <c r="F314" s="5">
        <f>IFERROR(VALUE(MID($B314,4,2)),"")</f>
        <v>6</v>
      </c>
      <c r="G314" s="5">
        <f>IFERROR(VALUE(RIGHT($B314,2)),"")</f>
        <v>95</v>
      </c>
      <c r="H314" s="5" t="s">
        <v>860</v>
      </c>
      <c r="I314" s="7" t="s">
        <v>11</v>
      </c>
      <c r="J314" s="7" t="s">
        <v>3</v>
      </c>
      <c r="K314" s="7" t="s">
        <v>46</v>
      </c>
      <c r="L314" s="5">
        <f>COUNTIF(K$2:K$526,K314)</f>
        <v>77</v>
      </c>
      <c r="M314" s="8">
        <v>20190302</v>
      </c>
      <c r="N314" s="19">
        <f ca="1">ROUND(((TODAY())-(DATEVALUE(REPLACE(REPLACE(M314,5,0,"-"),8,0,"-"))))/365,0)</f>
        <v>2</v>
      </c>
      <c r="O314" s="20">
        <v>2</v>
      </c>
      <c r="P314" s="20">
        <v>1</v>
      </c>
      <c r="Q314" s="20">
        <v>350</v>
      </c>
      <c r="R314" s="20">
        <v>170</v>
      </c>
      <c r="S314" s="20">
        <v>177</v>
      </c>
      <c r="T314" s="8">
        <v>19540907</v>
      </c>
      <c r="U314" s="20">
        <f ca="1">ROUND(((TODAY())-(DATEVALUE(REPLACE(REPLACE(T314,5,0,"-"),8,0,"-"))))/365,0)</f>
        <v>66</v>
      </c>
      <c r="V314" s="20">
        <f ca="1">COUNTIF(U$2:U$526,U314)</f>
        <v>68</v>
      </c>
      <c r="W314" s="8">
        <v>20190302</v>
      </c>
      <c r="X314" s="8" t="b">
        <f>T314=W314</f>
        <v>0</v>
      </c>
      <c r="Y314" s="5" t="s">
        <v>5</v>
      </c>
      <c r="Z314" s="20">
        <v>2</v>
      </c>
      <c r="AA314" s="5" t="s">
        <v>13</v>
      </c>
      <c r="AB314" s="5" t="s">
        <v>7</v>
      </c>
      <c r="AC314" s="5" t="s">
        <v>7</v>
      </c>
      <c r="AD314" s="7" t="s">
        <v>272</v>
      </c>
      <c r="AE314" s="7" t="s">
        <v>0</v>
      </c>
      <c r="AF314" s="8">
        <v>0.08</v>
      </c>
      <c r="AG314" s="8">
        <v>142</v>
      </c>
      <c r="AH314" s="7" t="s">
        <v>9</v>
      </c>
    </row>
    <row r="315" spans="1:34" ht="15.75" x14ac:dyDescent="0.3">
      <c r="A315" s="23" t="s">
        <v>776</v>
      </c>
      <c r="B315" s="27" t="str">
        <f>REPLACE(REPLACE(A315,3,0,"-"),6,0,"-")</f>
        <v>PZ-66-03</v>
      </c>
      <c r="C315" s="25" t="str">
        <f>REPLACE(REPLACE(A315,1,1,""),2,4,"")</f>
        <v>Z</v>
      </c>
      <c r="D315" s="6" t="str">
        <f>(REPLACE(A315,3,4,""))</f>
        <v>PZ</v>
      </c>
      <c r="E315" s="5" t="str">
        <f>IFERROR(VALUE(LEFT($B315,2)),"")</f>
        <v/>
      </c>
      <c r="F315" s="5">
        <f>IFERROR(VALUE(MID($B315,4,2)),"")</f>
        <v>66</v>
      </c>
      <c r="G315" s="5">
        <f>IFERROR(VALUE(RIGHT($B315,2)),"")</f>
        <v>3</v>
      </c>
      <c r="H315" s="5">
        <v>1</v>
      </c>
      <c r="I315" s="7" t="s">
        <v>11</v>
      </c>
      <c r="J315" s="7" t="s">
        <v>3</v>
      </c>
      <c r="K315" s="7" t="s">
        <v>31</v>
      </c>
      <c r="L315" s="5">
        <f>COUNTIF(K$2:K$526,K315)</f>
        <v>15</v>
      </c>
      <c r="M315" s="8">
        <v>19690701</v>
      </c>
      <c r="N315" s="19">
        <f ca="1">ROUND(((TODAY())-(DATEVALUE(REPLACE(REPLACE(M315,5,0,"-"),8,0,"-"))))/365,0)</f>
        <v>51</v>
      </c>
      <c r="O315" s="20"/>
      <c r="P315" s="20">
        <v>2</v>
      </c>
      <c r="Q315" s="20"/>
      <c r="R315" s="20"/>
      <c r="S315" s="20"/>
      <c r="T315" s="8">
        <v>19541026</v>
      </c>
      <c r="U315" s="20">
        <f ca="1">ROUND(((TODAY())-(DATEVALUE(REPLACE(REPLACE(T315,5,0,"-"),8,0,"-"))))/365,0)</f>
        <v>66</v>
      </c>
      <c r="V315" s="20">
        <f ca="1">COUNTIF(U$2:U$526,U315)</f>
        <v>68</v>
      </c>
      <c r="W315" s="8">
        <v>19541026</v>
      </c>
      <c r="X315" s="8" t="b">
        <f>T315=W315</f>
        <v>1</v>
      </c>
      <c r="Y315" s="5" t="s">
        <v>5</v>
      </c>
      <c r="Z315" s="20">
        <v>2</v>
      </c>
      <c r="AA315" s="5" t="s">
        <v>13</v>
      </c>
      <c r="AB315" s="5" t="s">
        <v>7</v>
      </c>
      <c r="AC315" s="5" t="s">
        <v>7</v>
      </c>
      <c r="AD315" s="7" t="s">
        <v>0</v>
      </c>
      <c r="AE315" s="7" t="s">
        <v>0</v>
      </c>
      <c r="AF315" s="8">
        <v>0</v>
      </c>
      <c r="AG315" s="8"/>
      <c r="AH315" s="7" t="s">
        <v>9</v>
      </c>
    </row>
    <row r="316" spans="1:34" ht="15.75" x14ac:dyDescent="0.3">
      <c r="A316" s="23" t="s">
        <v>390</v>
      </c>
      <c r="B316" s="27" t="str">
        <f>REPLACE(REPLACE(A316,3,0,"-"),6,0,"-")</f>
        <v>RE-04-35</v>
      </c>
      <c r="C316" s="25" t="str">
        <f>REPLACE(REPLACE(A316,1,1,""),2,4,"")</f>
        <v>E</v>
      </c>
      <c r="D316" s="6" t="str">
        <f>(REPLACE(A316,3,4,""))</f>
        <v>RE</v>
      </c>
      <c r="E316" s="5" t="str">
        <f>IFERROR(VALUE(LEFT($B316,2)),"")</f>
        <v/>
      </c>
      <c r="F316" s="5">
        <f>IFERROR(VALUE(MID($B316,4,2)),"")</f>
        <v>4</v>
      </c>
      <c r="G316" s="5">
        <f>IFERROR(VALUE(RIGHT($B316,2)),"")</f>
        <v>35</v>
      </c>
      <c r="H316" s="5">
        <v>1</v>
      </c>
      <c r="I316" s="7" t="s">
        <v>11</v>
      </c>
      <c r="J316" s="7" t="s">
        <v>3</v>
      </c>
      <c r="K316" s="7" t="s">
        <v>46</v>
      </c>
      <c r="L316" s="5">
        <f>COUNTIF(K$2:K$526,K316)</f>
        <v>77</v>
      </c>
      <c r="M316" s="8">
        <v>19771026</v>
      </c>
      <c r="N316" s="19">
        <f ca="1">ROUND(((TODAY())-(DATEVALUE(REPLACE(REPLACE(M316,5,0,"-"),8,0,"-"))))/365,0)</f>
        <v>43</v>
      </c>
      <c r="O316" s="20"/>
      <c r="P316" s="20">
        <v>1</v>
      </c>
      <c r="Q316" s="20">
        <v>350</v>
      </c>
      <c r="R316" s="20"/>
      <c r="S316" s="20"/>
      <c r="T316" s="8">
        <v>19541223</v>
      </c>
      <c r="U316" s="20">
        <f ca="1">ROUND(((TODAY())-(DATEVALUE(REPLACE(REPLACE(T316,5,0,"-"),8,0,"-"))))/365,0)</f>
        <v>66</v>
      </c>
      <c r="V316" s="20">
        <f ca="1">COUNTIF(U$2:U$526,U316)</f>
        <v>68</v>
      </c>
      <c r="W316" s="8">
        <v>19541223</v>
      </c>
      <c r="X316" s="8" t="b">
        <f>T316=W316</f>
        <v>1</v>
      </c>
      <c r="Y316" s="5" t="s">
        <v>9</v>
      </c>
      <c r="Z316" s="20">
        <v>2</v>
      </c>
      <c r="AA316" s="5" t="s">
        <v>13</v>
      </c>
      <c r="AB316" s="5" t="s">
        <v>7</v>
      </c>
      <c r="AC316" s="5" t="s">
        <v>7</v>
      </c>
      <c r="AD316" s="7" t="s">
        <v>0</v>
      </c>
      <c r="AE316" s="7" t="s">
        <v>0</v>
      </c>
      <c r="AF316" s="8">
        <v>0</v>
      </c>
      <c r="AG316" s="8"/>
      <c r="AH316" s="7" t="s">
        <v>9</v>
      </c>
    </row>
    <row r="317" spans="1:34" ht="15.75" x14ac:dyDescent="0.3">
      <c r="A317" s="23" t="s">
        <v>524</v>
      </c>
      <c r="B317" s="27" t="str">
        <f>REPLACE(REPLACE(A317,3,0,"-"),6,0,"-")</f>
        <v>ZR-13-62</v>
      </c>
      <c r="C317" s="25" t="str">
        <f>REPLACE(REPLACE(A317,1,1,""),2,4,"")</f>
        <v>R</v>
      </c>
      <c r="D317" s="6" t="str">
        <f>(REPLACE(A317,3,4,""))</f>
        <v>ZR</v>
      </c>
      <c r="E317" s="5" t="str">
        <f>IFERROR(VALUE(LEFT($B317,2)),"")</f>
        <v/>
      </c>
      <c r="F317" s="5">
        <f>IFERROR(VALUE(MID($B317,4,2)),"")</f>
        <v>13</v>
      </c>
      <c r="G317" s="5">
        <f>IFERROR(VALUE(RIGHT($B317,2)),"")</f>
        <v>62</v>
      </c>
      <c r="H317" s="5">
        <v>1</v>
      </c>
      <c r="I317" s="7" t="s">
        <v>11</v>
      </c>
      <c r="J317" s="7" t="s">
        <v>3</v>
      </c>
      <c r="K317" s="7" t="s">
        <v>93</v>
      </c>
      <c r="L317" s="5">
        <f>COUNTIF(K$2:K$526,K317)</f>
        <v>12</v>
      </c>
      <c r="M317" s="8">
        <v>19790116</v>
      </c>
      <c r="N317" s="19">
        <f ca="1">ROUND(((TODAY())-(DATEVALUE(REPLACE(REPLACE(M317,5,0,"-"),8,0,"-"))))/365,0)</f>
        <v>42</v>
      </c>
      <c r="O317" s="20"/>
      <c r="P317" s="20">
        <v>3</v>
      </c>
      <c r="Q317" s="20">
        <v>600</v>
      </c>
      <c r="R317" s="20"/>
      <c r="S317" s="20"/>
      <c r="T317" s="8">
        <v>19550107</v>
      </c>
      <c r="U317" s="20">
        <f ca="1">ROUND(((TODAY())-(DATEVALUE(REPLACE(REPLACE(T317,5,0,"-"),8,0,"-"))))/365,0)</f>
        <v>66</v>
      </c>
      <c r="V317" s="20">
        <f ca="1">COUNTIF(U$2:U$526,U317)</f>
        <v>68</v>
      </c>
      <c r="W317" s="8">
        <v>19550107</v>
      </c>
      <c r="X317" s="8" t="b">
        <f>T317=W317</f>
        <v>1</v>
      </c>
      <c r="Y317" s="5" t="s">
        <v>5</v>
      </c>
      <c r="Z317" s="20">
        <v>2</v>
      </c>
      <c r="AA317" s="5" t="s">
        <v>13</v>
      </c>
      <c r="AB317" s="5" t="s">
        <v>7</v>
      </c>
      <c r="AC317" s="5" t="s">
        <v>7</v>
      </c>
      <c r="AD317" s="7" t="s">
        <v>29</v>
      </c>
      <c r="AE317" s="7" t="s">
        <v>0</v>
      </c>
      <c r="AF317" s="8">
        <v>0</v>
      </c>
      <c r="AG317" s="8"/>
      <c r="AH317" s="7" t="s">
        <v>9</v>
      </c>
    </row>
    <row r="318" spans="1:34" ht="15.75" x14ac:dyDescent="0.3">
      <c r="A318" s="23" t="s">
        <v>557</v>
      </c>
      <c r="B318" s="27" t="str">
        <f>REPLACE(REPLACE(A318,3,0,"-"),6,0,"-")</f>
        <v>RE-20-03</v>
      </c>
      <c r="C318" s="25" t="str">
        <f>REPLACE(REPLACE(A318,1,1,""),2,4,"")</f>
        <v>E</v>
      </c>
      <c r="D318" s="6" t="str">
        <f>(REPLACE(A318,3,4,""))</f>
        <v>RE</v>
      </c>
      <c r="E318" s="5" t="str">
        <f>IFERROR(VALUE(LEFT($B318,2)),"")</f>
        <v/>
      </c>
      <c r="F318" s="5">
        <f>IFERROR(VALUE(MID($B318,4,2)),"")</f>
        <v>20</v>
      </c>
      <c r="G318" s="5">
        <f>IFERROR(VALUE(RIGHT($B318,2)),"")</f>
        <v>3</v>
      </c>
      <c r="H318" s="5">
        <v>1</v>
      </c>
      <c r="I318" s="7" t="s">
        <v>11</v>
      </c>
      <c r="J318" s="7" t="s">
        <v>3</v>
      </c>
      <c r="K318" s="7" t="s">
        <v>558</v>
      </c>
      <c r="L318" s="5">
        <f>COUNTIF(K$2:K$526,K318)</f>
        <v>2</v>
      </c>
      <c r="M318" s="8">
        <v>19960122</v>
      </c>
      <c r="N318" s="19">
        <f ca="1">ROUND(((TODAY())-(DATEVALUE(REPLACE(REPLACE(M318,5,0,"-"),8,0,"-"))))/365,0)</f>
        <v>25</v>
      </c>
      <c r="O318" s="20"/>
      <c r="P318" s="20">
        <v>2</v>
      </c>
      <c r="Q318" s="20">
        <v>500</v>
      </c>
      <c r="R318" s="20"/>
      <c r="S318" s="20"/>
      <c r="T318" s="8">
        <v>19550115</v>
      </c>
      <c r="U318" s="20">
        <f ca="1">ROUND(((TODAY())-(DATEVALUE(REPLACE(REPLACE(T318,5,0,"-"),8,0,"-"))))/365,0)</f>
        <v>66</v>
      </c>
      <c r="V318" s="20">
        <f ca="1">COUNTIF(U$2:U$526,U318)</f>
        <v>68</v>
      </c>
      <c r="W318" s="8">
        <v>19550115</v>
      </c>
      <c r="X318" s="8" t="b">
        <f>T318=W318</f>
        <v>1</v>
      </c>
      <c r="Y318" s="5" t="s">
        <v>5</v>
      </c>
      <c r="Z318" s="20">
        <v>2</v>
      </c>
      <c r="AA318" s="5" t="s">
        <v>13</v>
      </c>
      <c r="AB318" s="5" t="s">
        <v>7</v>
      </c>
      <c r="AC318" s="5" t="s">
        <v>7</v>
      </c>
      <c r="AD318" s="7" t="s">
        <v>0</v>
      </c>
      <c r="AE318" s="7" t="s">
        <v>0</v>
      </c>
      <c r="AF318" s="8">
        <v>0</v>
      </c>
      <c r="AG318" s="8"/>
      <c r="AH318" s="7" t="s">
        <v>9</v>
      </c>
    </row>
    <row r="319" spans="1:34" ht="15.75" x14ac:dyDescent="0.3">
      <c r="A319" s="23" t="s">
        <v>327</v>
      </c>
      <c r="B319" s="27" t="str">
        <f>REPLACE(REPLACE(A319,3,0,"-"),6,0,"-")</f>
        <v>ZE-56-23</v>
      </c>
      <c r="C319" s="25" t="str">
        <f>REPLACE(REPLACE(A319,1,1,""),2,4,"")</f>
        <v>E</v>
      </c>
      <c r="D319" s="6" t="str">
        <f>(REPLACE(A319,3,4,""))</f>
        <v>ZE</v>
      </c>
      <c r="E319" s="5" t="str">
        <f>IFERROR(VALUE(LEFT($B319,2)),"")</f>
        <v/>
      </c>
      <c r="F319" s="5">
        <f>IFERROR(VALUE(MID($B319,4,2)),"")</f>
        <v>56</v>
      </c>
      <c r="G319" s="5">
        <f>IFERROR(VALUE(RIGHT($B319,2)),"")</f>
        <v>23</v>
      </c>
      <c r="H319" s="5">
        <v>1</v>
      </c>
      <c r="I319" s="7" t="s">
        <v>11</v>
      </c>
      <c r="J319" s="7" t="s">
        <v>3</v>
      </c>
      <c r="K319" s="7" t="s">
        <v>46</v>
      </c>
      <c r="L319" s="5">
        <f>COUNTIF(K$2:K$526,K319)</f>
        <v>77</v>
      </c>
      <c r="M319" s="8">
        <v>20120914</v>
      </c>
      <c r="N319" s="19">
        <f ca="1">ROUND(((TODAY())-(DATEVALUE(REPLACE(REPLACE(M319,5,0,"-"),8,0,"-"))))/365,0)</f>
        <v>8</v>
      </c>
      <c r="O319" s="20"/>
      <c r="P319" s="20">
        <v>1</v>
      </c>
      <c r="Q319" s="20">
        <v>350</v>
      </c>
      <c r="R319" s="20"/>
      <c r="S319" s="20"/>
      <c r="T319" s="8">
        <v>19550120</v>
      </c>
      <c r="U319" s="20">
        <f ca="1">ROUND(((TODAY())-(DATEVALUE(REPLACE(REPLACE(T319,5,0,"-"),8,0,"-"))))/365,0)</f>
        <v>66</v>
      </c>
      <c r="V319" s="20">
        <f ca="1">COUNTIF(U$2:U$526,U319)</f>
        <v>68</v>
      </c>
      <c r="W319" s="8">
        <v>19550120</v>
      </c>
      <c r="X319" s="8" t="b">
        <f>T319=W319</f>
        <v>1</v>
      </c>
      <c r="Y319" s="5" t="s">
        <v>5</v>
      </c>
      <c r="Z319" s="20">
        <v>2</v>
      </c>
      <c r="AA319" s="5" t="s">
        <v>13</v>
      </c>
      <c r="AB319" s="5" t="s">
        <v>7</v>
      </c>
      <c r="AC319" s="5" t="s">
        <v>7</v>
      </c>
      <c r="AD319" s="7" t="s">
        <v>328</v>
      </c>
      <c r="AE319" s="7" t="s">
        <v>0</v>
      </c>
      <c r="AF319" s="8">
        <v>0</v>
      </c>
      <c r="AG319" s="8"/>
      <c r="AH319" s="7" t="s">
        <v>9</v>
      </c>
    </row>
    <row r="320" spans="1:34" ht="15.75" x14ac:dyDescent="0.3">
      <c r="A320" s="23" t="s">
        <v>794</v>
      </c>
      <c r="B320" s="27" t="str">
        <f>REPLACE(REPLACE(A320,3,0,"-"),6,0,"-")</f>
        <v>RE-26-76</v>
      </c>
      <c r="C320" s="25" t="str">
        <f>REPLACE(REPLACE(A320,1,1,""),2,4,"")</f>
        <v>E</v>
      </c>
      <c r="D320" s="6" t="str">
        <f>(REPLACE(A320,3,4,""))</f>
        <v>RE</v>
      </c>
      <c r="E320" s="5" t="str">
        <f>IFERROR(VALUE(LEFT($B320,2)),"")</f>
        <v/>
      </c>
      <c r="F320" s="5">
        <f>IFERROR(VALUE(MID($B320,4,2)),"")</f>
        <v>26</v>
      </c>
      <c r="G320" s="5">
        <f>IFERROR(VALUE(RIGHT($B320,2)),"")</f>
        <v>76</v>
      </c>
      <c r="H320" s="5">
        <v>1</v>
      </c>
      <c r="I320" s="7" t="s">
        <v>11</v>
      </c>
      <c r="J320" s="7" t="s">
        <v>3</v>
      </c>
      <c r="K320" s="7" t="s">
        <v>0</v>
      </c>
      <c r="L320" s="5">
        <f>COUNTIF(K$2:K$526,K320)</f>
        <v>37</v>
      </c>
      <c r="M320" s="8">
        <v>19820614</v>
      </c>
      <c r="N320" s="19">
        <f ca="1">ROUND(((TODAY())-(DATEVALUE(REPLACE(REPLACE(M320,5,0,"-"),8,0,"-"))))/365,0)</f>
        <v>38</v>
      </c>
      <c r="O320" s="20"/>
      <c r="P320" s="20">
        <v>1</v>
      </c>
      <c r="Q320" s="20">
        <v>350</v>
      </c>
      <c r="R320" s="20"/>
      <c r="S320" s="20"/>
      <c r="T320" s="8">
        <v>19550127</v>
      </c>
      <c r="U320" s="20">
        <f ca="1">ROUND(((TODAY())-(DATEVALUE(REPLACE(REPLACE(T320,5,0,"-"),8,0,"-"))))/365,0)</f>
        <v>66</v>
      </c>
      <c r="V320" s="20">
        <f ca="1">COUNTIF(U$2:U$526,U320)</f>
        <v>68</v>
      </c>
      <c r="W320" s="8">
        <v>19550127</v>
      </c>
      <c r="X320" s="8" t="b">
        <f>T320=W320</f>
        <v>1</v>
      </c>
      <c r="Y320" s="5" t="s">
        <v>5</v>
      </c>
      <c r="Z320" s="20">
        <v>2</v>
      </c>
      <c r="AA320" s="5" t="s">
        <v>13</v>
      </c>
      <c r="AB320" s="5" t="s">
        <v>7</v>
      </c>
      <c r="AC320" s="5" t="s">
        <v>7</v>
      </c>
      <c r="AD320" s="7" t="s">
        <v>0</v>
      </c>
      <c r="AE320" s="7" t="s">
        <v>0</v>
      </c>
      <c r="AF320" s="8">
        <v>0</v>
      </c>
      <c r="AG320" s="8"/>
      <c r="AH320" s="7" t="s">
        <v>9</v>
      </c>
    </row>
    <row r="321" spans="1:34" ht="15.75" x14ac:dyDescent="0.3">
      <c r="A321" s="23" t="s">
        <v>346</v>
      </c>
      <c r="B321" s="27" t="str">
        <f>REPLACE(REPLACE(A321,3,0,"-"),6,0,"-")</f>
        <v>RE-29-92</v>
      </c>
      <c r="C321" s="25" t="str">
        <f>REPLACE(REPLACE(A321,1,1,""),2,4,"")</f>
        <v>E</v>
      </c>
      <c r="D321" s="6" t="str">
        <f>(REPLACE(A321,3,4,""))</f>
        <v>RE</v>
      </c>
      <c r="E321" s="5" t="str">
        <f>IFERROR(VALUE(LEFT($B321,2)),"")</f>
        <v/>
      </c>
      <c r="F321" s="5">
        <f>IFERROR(VALUE(MID($B321,4,2)),"")</f>
        <v>29</v>
      </c>
      <c r="G321" s="5">
        <f>IFERROR(VALUE(RIGHT($B321,2)),"")</f>
        <v>92</v>
      </c>
      <c r="H321" s="5">
        <v>1</v>
      </c>
      <c r="I321" s="7" t="s">
        <v>11</v>
      </c>
      <c r="J321" s="7" t="s">
        <v>3</v>
      </c>
      <c r="K321" s="7" t="s">
        <v>347</v>
      </c>
      <c r="L321" s="5">
        <f>COUNTIF(K$2:K$526,K321)</f>
        <v>1</v>
      </c>
      <c r="M321" s="8">
        <v>20190228</v>
      </c>
      <c r="N321" s="19">
        <f ca="1">ROUND(((TODAY())-(DATEVALUE(REPLACE(REPLACE(M321,5,0,"-"),8,0,"-"))))/365,0)</f>
        <v>2</v>
      </c>
      <c r="O321" s="20"/>
      <c r="P321" s="20">
        <v>1</v>
      </c>
      <c r="Q321" s="20">
        <v>250</v>
      </c>
      <c r="R321" s="20"/>
      <c r="S321" s="20"/>
      <c r="T321" s="8">
        <v>19550131</v>
      </c>
      <c r="U321" s="20">
        <f ca="1">ROUND(((TODAY())-(DATEVALUE(REPLACE(REPLACE(T321,5,0,"-"),8,0,"-"))))/365,0)</f>
        <v>66</v>
      </c>
      <c r="V321" s="20">
        <f ca="1">COUNTIF(U$2:U$526,U321)</f>
        <v>68</v>
      </c>
      <c r="W321" s="8">
        <v>19550131</v>
      </c>
      <c r="X321" s="8" t="b">
        <f>T321=W321</f>
        <v>1</v>
      </c>
      <c r="Y321" s="5" t="s">
        <v>5</v>
      </c>
      <c r="Z321" s="20">
        <v>2</v>
      </c>
      <c r="AA321" s="5" t="s">
        <v>13</v>
      </c>
      <c r="AB321" s="5" t="s">
        <v>7</v>
      </c>
      <c r="AC321" s="5" t="s">
        <v>7</v>
      </c>
      <c r="AD321" s="7" t="s">
        <v>0</v>
      </c>
      <c r="AE321" s="7" t="s">
        <v>0</v>
      </c>
      <c r="AF321" s="8">
        <v>0</v>
      </c>
      <c r="AG321" s="8"/>
      <c r="AH321" s="7" t="s">
        <v>9</v>
      </c>
    </row>
    <row r="322" spans="1:34" ht="15.75" x14ac:dyDescent="0.3">
      <c r="A322" s="23" t="s">
        <v>623</v>
      </c>
      <c r="B322" s="27" t="str">
        <f>REPLACE(REPLACE(A322,3,0,"-"),6,0,"-")</f>
        <v>RE-45-44</v>
      </c>
      <c r="C322" s="25" t="str">
        <f>REPLACE(REPLACE(A322,1,1,""),2,4,"")</f>
        <v>E</v>
      </c>
      <c r="D322" s="6" t="str">
        <f>(REPLACE(A322,3,4,""))</f>
        <v>RE</v>
      </c>
      <c r="E322" s="5" t="str">
        <f>IFERROR(VALUE(LEFT($B322,2)),"")</f>
        <v/>
      </c>
      <c r="F322" s="5">
        <f>IFERROR(VALUE(MID($B322,4,2)),"")</f>
        <v>45</v>
      </c>
      <c r="G322" s="5">
        <f>IFERROR(VALUE(RIGHT($B322,2)),"")</f>
        <v>44</v>
      </c>
      <c r="H322" s="5">
        <v>1</v>
      </c>
      <c r="I322" s="7" t="s">
        <v>11</v>
      </c>
      <c r="J322" s="7" t="s">
        <v>3</v>
      </c>
      <c r="K322" s="7" t="s">
        <v>51</v>
      </c>
      <c r="L322" s="5">
        <f>COUNTIF(K$2:K$526,K322)</f>
        <v>12</v>
      </c>
      <c r="M322" s="8">
        <v>19860212</v>
      </c>
      <c r="N322" s="19">
        <f ca="1">ROUND(((TODAY())-(DATEVALUE(REPLACE(REPLACE(M322,5,0,"-"),8,0,"-"))))/365,0)</f>
        <v>35</v>
      </c>
      <c r="O322" s="20"/>
      <c r="P322" s="20">
        <v>1</v>
      </c>
      <c r="Q322" s="20">
        <v>600</v>
      </c>
      <c r="R322" s="20"/>
      <c r="S322" s="20"/>
      <c r="T322" s="8">
        <v>19550212</v>
      </c>
      <c r="U322" s="20">
        <f ca="1">ROUND(((TODAY())-(DATEVALUE(REPLACE(REPLACE(T322,5,0,"-"),8,0,"-"))))/365,0)</f>
        <v>66</v>
      </c>
      <c r="V322" s="20">
        <f ca="1">COUNTIF(U$2:U$526,U322)</f>
        <v>68</v>
      </c>
      <c r="W322" s="8">
        <v>19550212</v>
      </c>
      <c r="X322" s="8" t="b">
        <f>T322=W322</f>
        <v>1</v>
      </c>
      <c r="Y322" s="5" t="s">
        <v>5</v>
      </c>
      <c r="Z322" s="20">
        <v>2</v>
      </c>
      <c r="AA322" s="5" t="s">
        <v>13</v>
      </c>
      <c r="AB322" s="5" t="s">
        <v>7</v>
      </c>
      <c r="AC322" s="5" t="s">
        <v>7</v>
      </c>
      <c r="AD322" s="7" t="s">
        <v>0</v>
      </c>
      <c r="AE322" s="7" t="s">
        <v>0</v>
      </c>
      <c r="AF322" s="8">
        <v>0</v>
      </c>
      <c r="AG322" s="8"/>
      <c r="AH322" s="7" t="s">
        <v>9</v>
      </c>
    </row>
    <row r="323" spans="1:34" ht="15.75" x14ac:dyDescent="0.3">
      <c r="A323" s="23" t="s">
        <v>490</v>
      </c>
      <c r="B323" s="27" t="str">
        <f>REPLACE(REPLACE(A323,3,0,"-"),6,0,"-")</f>
        <v>RE-48-38</v>
      </c>
      <c r="C323" s="25" t="str">
        <f>REPLACE(REPLACE(A323,1,1,""),2,4,"")</f>
        <v>E</v>
      </c>
      <c r="D323" s="6" t="str">
        <f>(REPLACE(A323,3,4,""))</f>
        <v>RE</v>
      </c>
      <c r="E323" s="5" t="str">
        <f>IFERROR(VALUE(LEFT($B323,2)),"")</f>
        <v/>
      </c>
      <c r="F323" s="5">
        <f>IFERROR(VALUE(MID($B323,4,2)),"")</f>
        <v>48</v>
      </c>
      <c r="G323" s="5">
        <f>IFERROR(VALUE(RIGHT($B323,2)),"")</f>
        <v>38</v>
      </c>
      <c r="H323" s="5">
        <v>1</v>
      </c>
      <c r="I323" s="7" t="s">
        <v>11</v>
      </c>
      <c r="J323" s="7" t="s">
        <v>3</v>
      </c>
      <c r="K323" s="7" t="s">
        <v>491</v>
      </c>
      <c r="L323" s="5">
        <f>COUNTIF(K$2:K$526,K323)</f>
        <v>2</v>
      </c>
      <c r="M323" s="8">
        <v>19760130</v>
      </c>
      <c r="N323" s="19">
        <f ca="1">ROUND(((TODAY())-(DATEVALUE(REPLACE(REPLACE(M323,5,0,"-"),8,0,"-"))))/365,0)</f>
        <v>45</v>
      </c>
      <c r="O323" s="20"/>
      <c r="P323" s="20">
        <v>2</v>
      </c>
      <c r="Q323" s="20">
        <v>650</v>
      </c>
      <c r="R323" s="20"/>
      <c r="S323" s="20"/>
      <c r="T323" s="8">
        <v>19550215</v>
      </c>
      <c r="U323" s="20">
        <f ca="1">ROUND(((TODAY())-(DATEVALUE(REPLACE(REPLACE(T323,5,0,"-"),8,0,"-"))))/365,0)</f>
        <v>66</v>
      </c>
      <c r="V323" s="20">
        <f ca="1">COUNTIF(U$2:U$526,U323)</f>
        <v>68</v>
      </c>
      <c r="W323" s="8">
        <v>19550215</v>
      </c>
      <c r="X323" s="8" t="b">
        <f>T323=W323</f>
        <v>1</v>
      </c>
      <c r="Y323" s="5" t="s">
        <v>9</v>
      </c>
      <c r="Z323" s="20">
        <v>2</v>
      </c>
      <c r="AA323" s="5" t="s">
        <v>13</v>
      </c>
      <c r="AB323" s="5" t="s">
        <v>7</v>
      </c>
      <c r="AC323" s="5" t="s">
        <v>7</v>
      </c>
      <c r="AD323" s="7" t="s">
        <v>0</v>
      </c>
      <c r="AE323" s="7" t="s">
        <v>0</v>
      </c>
      <c r="AF323" s="8">
        <v>0</v>
      </c>
      <c r="AG323" s="8"/>
      <c r="AH323" s="7" t="s">
        <v>9</v>
      </c>
    </row>
    <row r="324" spans="1:34" ht="15.75" x14ac:dyDescent="0.3">
      <c r="A324" s="23" t="s">
        <v>562</v>
      </c>
      <c r="B324" s="27" t="str">
        <f>REPLACE(REPLACE(A324,3,0,"-"),6,0,"-")</f>
        <v>RE-64-11</v>
      </c>
      <c r="C324" s="25" t="str">
        <f>REPLACE(REPLACE(A324,1,1,""),2,4,"")</f>
        <v>E</v>
      </c>
      <c r="D324" s="6" t="str">
        <f>(REPLACE(A324,3,4,""))</f>
        <v>RE</v>
      </c>
      <c r="E324" s="5" t="str">
        <f>IFERROR(VALUE(LEFT($B324,2)),"")</f>
        <v/>
      </c>
      <c r="F324" s="5">
        <f>IFERROR(VALUE(MID($B324,4,2)),"")</f>
        <v>64</v>
      </c>
      <c r="G324" s="5">
        <f>IFERROR(VALUE(RIGHT($B324,2)),"")</f>
        <v>11</v>
      </c>
      <c r="H324" s="5">
        <v>1</v>
      </c>
      <c r="I324" s="7" t="s">
        <v>11</v>
      </c>
      <c r="J324" s="7" t="s">
        <v>3</v>
      </c>
      <c r="K324" s="7" t="s">
        <v>0</v>
      </c>
      <c r="L324" s="5">
        <f>COUNTIF(K$2:K$526,K324)</f>
        <v>37</v>
      </c>
      <c r="M324" s="8">
        <v>20140703</v>
      </c>
      <c r="N324" s="19">
        <f ca="1">ROUND(((TODAY())-(DATEVALUE(REPLACE(REPLACE(M324,5,0,"-"),8,0,"-"))))/365,0)</f>
        <v>6</v>
      </c>
      <c r="O324" s="20"/>
      <c r="P324" s="20">
        <v>1</v>
      </c>
      <c r="Q324" s="20">
        <v>500</v>
      </c>
      <c r="R324" s="20"/>
      <c r="S324" s="20"/>
      <c r="T324" s="8">
        <v>19550224</v>
      </c>
      <c r="U324" s="20">
        <f ca="1">ROUND(((TODAY())-(DATEVALUE(REPLACE(REPLACE(T324,5,0,"-"),8,0,"-"))))/365,0)</f>
        <v>66</v>
      </c>
      <c r="V324" s="20">
        <f ca="1">COUNTIF(U$2:U$526,U324)</f>
        <v>68</v>
      </c>
      <c r="W324" s="8">
        <v>19550224</v>
      </c>
      <c r="X324" s="8" t="b">
        <f>T324=W324</f>
        <v>1</v>
      </c>
      <c r="Y324" s="5" t="s">
        <v>5</v>
      </c>
      <c r="Z324" s="20">
        <v>2</v>
      </c>
      <c r="AA324" s="5" t="s">
        <v>13</v>
      </c>
      <c r="AB324" s="5" t="s">
        <v>7</v>
      </c>
      <c r="AC324" s="5" t="s">
        <v>7</v>
      </c>
      <c r="AD324" s="7" t="s">
        <v>0</v>
      </c>
      <c r="AE324" s="7" t="s">
        <v>0</v>
      </c>
      <c r="AF324" s="8">
        <v>0</v>
      </c>
      <c r="AG324" s="8"/>
      <c r="AH324" s="7" t="s">
        <v>9</v>
      </c>
    </row>
    <row r="325" spans="1:34" ht="15.75" x14ac:dyDescent="0.3">
      <c r="A325" s="23" t="s">
        <v>448</v>
      </c>
      <c r="B325" s="27" t="str">
        <f>REPLACE(REPLACE(A325,3,0,"-"),6,0,"-")</f>
        <v>ZM-39-27</v>
      </c>
      <c r="C325" s="25" t="str">
        <f>REPLACE(REPLACE(A325,1,1,""),2,4,"")</f>
        <v>M</v>
      </c>
      <c r="D325" s="6" t="str">
        <f>(REPLACE(A325,3,4,""))</f>
        <v>ZM</v>
      </c>
      <c r="E325" s="5" t="str">
        <f>IFERROR(VALUE(LEFT($B325,2)),"")</f>
        <v/>
      </c>
      <c r="F325" s="5">
        <f>IFERROR(VALUE(MID($B325,4,2)),"")</f>
        <v>39</v>
      </c>
      <c r="G325" s="5">
        <f>IFERROR(VALUE(RIGHT($B325,2)),"")</f>
        <v>27</v>
      </c>
      <c r="H325" s="5" t="s">
        <v>860</v>
      </c>
      <c r="I325" s="7" t="s">
        <v>11</v>
      </c>
      <c r="J325" s="7" t="s">
        <v>3</v>
      </c>
      <c r="K325" s="7" t="s">
        <v>46</v>
      </c>
      <c r="L325" s="5">
        <f>COUNTIF(K$2:K$526,K325)</f>
        <v>77</v>
      </c>
      <c r="M325" s="8">
        <v>19991101</v>
      </c>
      <c r="N325" s="19">
        <f ca="1">ROUND(((TODAY())-(DATEVALUE(REPLACE(REPLACE(M325,5,0,"-"),8,0,"-"))))/365,0)</f>
        <v>21</v>
      </c>
      <c r="O325" s="20"/>
      <c r="P325" s="20">
        <v>1</v>
      </c>
      <c r="Q325" s="20">
        <v>347</v>
      </c>
      <c r="R325" s="20"/>
      <c r="S325" s="20"/>
      <c r="T325" s="8">
        <v>19550228</v>
      </c>
      <c r="U325" s="20">
        <f ca="1">ROUND(((TODAY())-(DATEVALUE(REPLACE(REPLACE(T325,5,0,"-"),8,0,"-"))))/365,0)</f>
        <v>66</v>
      </c>
      <c r="V325" s="20">
        <f ca="1">COUNTIF(U$2:U$526,U325)</f>
        <v>68</v>
      </c>
      <c r="W325" s="8">
        <v>19930726</v>
      </c>
      <c r="X325" s="8" t="b">
        <f>T325=W325</f>
        <v>0</v>
      </c>
      <c r="Y325" s="5" t="s">
        <v>5</v>
      </c>
      <c r="Z325" s="20">
        <v>2</v>
      </c>
      <c r="AA325" s="5" t="s">
        <v>13</v>
      </c>
      <c r="AB325" s="5" t="s">
        <v>7</v>
      </c>
      <c r="AC325" s="5" t="s">
        <v>7</v>
      </c>
      <c r="AD325" s="7" t="s">
        <v>115</v>
      </c>
      <c r="AE325" s="7" t="s">
        <v>0</v>
      </c>
      <c r="AF325" s="8">
        <v>0</v>
      </c>
      <c r="AG325" s="8">
        <v>0</v>
      </c>
      <c r="AH325" s="7" t="s">
        <v>9</v>
      </c>
    </row>
    <row r="326" spans="1:34" ht="15.75" x14ac:dyDescent="0.3">
      <c r="A326" s="23" t="s">
        <v>292</v>
      </c>
      <c r="B326" s="27" t="str">
        <f>REPLACE(REPLACE(A326,3,0,"-"),6,0,"-")</f>
        <v>RE-77-97</v>
      </c>
      <c r="C326" s="25" t="str">
        <f>REPLACE(REPLACE(A326,1,1,""),2,4,"")</f>
        <v>E</v>
      </c>
      <c r="D326" s="6" t="str">
        <f>(REPLACE(A326,3,4,""))</f>
        <v>RE</v>
      </c>
      <c r="E326" s="5" t="str">
        <f>IFERROR(VALUE(LEFT($B326,2)),"")</f>
        <v/>
      </c>
      <c r="F326" s="5">
        <f>IFERROR(VALUE(MID($B326,4,2)),"")</f>
        <v>77</v>
      </c>
      <c r="G326" s="5">
        <f>IFERROR(VALUE(RIGHT($B326,2)),"")</f>
        <v>97</v>
      </c>
      <c r="H326" s="5">
        <v>1</v>
      </c>
      <c r="I326" s="7" t="s">
        <v>135</v>
      </c>
      <c r="J326" s="7" t="s">
        <v>3</v>
      </c>
      <c r="K326" s="7" t="s">
        <v>51</v>
      </c>
      <c r="L326" s="5">
        <f>COUNTIF(K$2:K$526,K326)</f>
        <v>12</v>
      </c>
      <c r="M326" s="8">
        <v>20170726</v>
      </c>
      <c r="N326" s="19">
        <f ca="1">ROUND(((TODAY())-(DATEVALUE(REPLACE(REPLACE(M326,5,0,"-"),8,0,"-"))))/365,0)</f>
        <v>3</v>
      </c>
      <c r="O326" s="20">
        <v>2</v>
      </c>
      <c r="P326" s="20">
        <v>1</v>
      </c>
      <c r="Q326" s="20"/>
      <c r="R326" s="20"/>
      <c r="S326" s="20"/>
      <c r="T326" s="8">
        <v>19550305</v>
      </c>
      <c r="U326" s="20">
        <f ca="1">ROUND(((TODAY())-(DATEVALUE(REPLACE(REPLACE(T326,5,0,"-"),8,0,"-"))))/365,0)</f>
        <v>66</v>
      </c>
      <c r="V326" s="20">
        <f ca="1">COUNTIF(U$2:U$526,U326)</f>
        <v>68</v>
      </c>
      <c r="W326" s="8">
        <v>19550305</v>
      </c>
      <c r="X326" s="8" t="b">
        <f>T326=W326</f>
        <v>1</v>
      </c>
      <c r="Y326" s="5" t="s">
        <v>5</v>
      </c>
      <c r="Z326" s="20">
        <v>3</v>
      </c>
      <c r="AA326" s="5" t="s">
        <v>136</v>
      </c>
      <c r="AB326" s="5" t="s">
        <v>7</v>
      </c>
      <c r="AC326" s="5" t="s">
        <v>7</v>
      </c>
      <c r="AD326" s="7" t="s">
        <v>144</v>
      </c>
      <c r="AE326" s="7" t="s">
        <v>0</v>
      </c>
      <c r="AF326" s="8">
        <v>0</v>
      </c>
      <c r="AG326" s="8"/>
      <c r="AH326" s="7" t="s">
        <v>9</v>
      </c>
    </row>
    <row r="327" spans="1:34" ht="15.75" x14ac:dyDescent="0.3">
      <c r="A327" s="23" t="s">
        <v>839</v>
      </c>
      <c r="B327" s="27" t="str">
        <f>REPLACE(REPLACE(A327,3,0,"-"),6,0,"-")</f>
        <v>RE-77-87</v>
      </c>
      <c r="C327" s="25" t="str">
        <f>REPLACE(REPLACE(A327,1,1,""),2,4,"")</f>
        <v>E</v>
      </c>
      <c r="D327" s="6" t="str">
        <f>(REPLACE(A327,3,4,""))</f>
        <v>RE</v>
      </c>
      <c r="E327" s="5" t="str">
        <f>IFERROR(VALUE(LEFT($B327,2)),"")</f>
        <v/>
      </c>
      <c r="F327" s="5">
        <f>IFERROR(VALUE(MID($B327,4,2)),"")</f>
        <v>77</v>
      </c>
      <c r="G327" s="5">
        <f>IFERROR(VALUE(RIGHT($B327,2)),"")</f>
        <v>87</v>
      </c>
      <c r="H327" s="5">
        <v>1</v>
      </c>
      <c r="I327" s="7" t="s">
        <v>135</v>
      </c>
      <c r="J327" s="7" t="s">
        <v>3</v>
      </c>
      <c r="K327" s="7" t="s">
        <v>132</v>
      </c>
      <c r="L327" s="5">
        <f>COUNTIF(K$2:K$526,K327)</f>
        <v>3</v>
      </c>
      <c r="M327" s="8">
        <v>19751128</v>
      </c>
      <c r="N327" s="19">
        <f ca="1">ROUND(((TODAY())-(DATEVALUE(REPLACE(REPLACE(M327,5,0,"-"),8,0,"-"))))/365,0)</f>
        <v>45</v>
      </c>
      <c r="O327" s="20">
        <v>4</v>
      </c>
      <c r="P327" s="20">
        <v>4</v>
      </c>
      <c r="Q327" s="20">
        <v>1000</v>
      </c>
      <c r="R327" s="20"/>
      <c r="S327" s="20"/>
      <c r="T327" s="8">
        <v>19550305</v>
      </c>
      <c r="U327" s="20">
        <f ca="1">ROUND(((TODAY())-(DATEVALUE(REPLACE(REPLACE(T327,5,0,"-"),8,0,"-"))))/365,0)</f>
        <v>66</v>
      </c>
      <c r="V327" s="20">
        <f ca="1">COUNTIF(U$2:U$526,U327)</f>
        <v>68</v>
      </c>
      <c r="W327" s="8">
        <v>19550305</v>
      </c>
      <c r="X327" s="8" t="b">
        <f>T327=W327</f>
        <v>1</v>
      </c>
      <c r="Y327" s="5" t="s">
        <v>9</v>
      </c>
      <c r="Z327" s="20"/>
      <c r="AA327" s="5" t="s">
        <v>136</v>
      </c>
      <c r="AB327" s="5" t="s">
        <v>7</v>
      </c>
      <c r="AC327" s="5" t="s">
        <v>7</v>
      </c>
      <c r="AD327" s="7" t="s">
        <v>144</v>
      </c>
      <c r="AE327" s="7" t="s">
        <v>0</v>
      </c>
      <c r="AF327" s="8">
        <v>0</v>
      </c>
      <c r="AG327" s="8"/>
      <c r="AH327" s="7" t="s">
        <v>5</v>
      </c>
    </row>
    <row r="328" spans="1:34" ht="15.75" x14ac:dyDescent="0.3">
      <c r="A328" s="23" t="s">
        <v>221</v>
      </c>
      <c r="B328" s="27" t="str">
        <f>REPLACE(REPLACE(A328,3,0,"-"),6,0,"-")</f>
        <v>RH-01-19</v>
      </c>
      <c r="C328" s="25" t="str">
        <f>REPLACE(REPLACE(A328,1,1,""),2,4,"")</f>
        <v>H</v>
      </c>
      <c r="D328" s="6" t="str">
        <f>(REPLACE(A328,3,4,""))</f>
        <v>RH</v>
      </c>
      <c r="E328" s="5" t="str">
        <f>IFERROR(VALUE(LEFT($B328,2)),"")</f>
        <v/>
      </c>
      <c r="F328" s="5">
        <f>IFERROR(VALUE(MID($B328,4,2)),"")</f>
        <v>1</v>
      </c>
      <c r="G328" s="5">
        <f>IFERROR(VALUE(RIGHT($B328,2)),"")</f>
        <v>19</v>
      </c>
      <c r="H328" s="5">
        <v>1</v>
      </c>
      <c r="I328" s="7" t="s">
        <v>11</v>
      </c>
      <c r="J328" s="7" t="s">
        <v>3</v>
      </c>
      <c r="K328" s="7" t="s">
        <v>38</v>
      </c>
      <c r="L328" s="5">
        <f>COUNTIF(K$2:K$526,K328)</f>
        <v>29</v>
      </c>
      <c r="M328" s="8">
        <v>19911014</v>
      </c>
      <c r="N328" s="19">
        <f ca="1">ROUND(((TODAY())-(DATEVALUE(REPLACE(REPLACE(M328,5,0,"-"),8,0,"-"))))/365,0)</f>
        <v>29</v>
      </c>
      <c r="O328" s="20"/>
      <c r="P328" s="20">
        <v>1</v>
      </c>
      <c r="Q328" s="20">
        <v>500</v>
      </c>
      <c r="R328" s="20"/>
      <c r="S328" s="20"/>
      <c r="T328" s="8">
        <v>19550317</v>
      </c>
      <c r="U328" s="20">
        <f ca="1">ROUND(((TODAY())-(DATEVALUE(REPLACE(REPLACE(T328,5,0,"-"),8,0,"-"))))/365,0)</f>
        <v>66</v>
      </c>
      <c r="V328" s="20">
        <f ca="1">COUNTIF(U$2:U$526,U328)</f>
        <v>68</v>
      </c>
      <c r="W328" s="8">
        <v>19550317</v>
      </c>
      <c r="X328" s="8" t="b">
        <f>T328=W328</f>
        <v>1</v>
      </c>
      <c r="Y328" s="5" t="s">
        <v>5</v>
      </c>
      <c r="Z328" s="20">
        <v>2</v>
      </c>
      <c r="AA328" s="5" t="s">
        <v>13</v>
      </c>
      <c r="AB328" s="5" t="s">
        <v>7</v>
      </c>
      <c r="AC328" s="5" t="s">
        <v>7</v>
      </c>
      <c r="AD328" s="7" t="s">
        <v>0</v>
      </c>
      <c r="AE328" s="7" t="s">
        <v>0</v>
      </c>
      <c r="AF328" s="8">
        <v>0</v>
      </c>
      <c r="AG328" s="8"/>
      <c r="AH328" s="7" t="s">
        <v>9</v>
      </c>
    </row>
    <row r="329" spans="1:34" ht="15.75" x14ac:dyDescent="0.3">
      <c r="A329" s="23" t="s">
        <v>580</v>
      </c>
      <c r="B329" s="27" t="str">
        <f>REPLACE(REPLACE(A329,3,0,"-"),6,0,"-")</f>
        <v>ZL-38-63</v>
      </c>
      <c r="C329" s="25" t="str">
        <f>REPLACE(REPLACE(A329,1,1,""),2,4,"")</f>
        <v>L</v>
      </c>
      <c r="D329" s="6" t="str">
        <f>(REPLACE(A329,3,4,""))</f>
        <v>ZL</v>
      </c>
      <c r="E329" s="5" t="str">
        <f>IFERROR(VALUE(LEFT($B329,2)),"")</f>
        <v/>
      </c>
      <c r="F329" s="5">
        <f>IFERROR(VALUE(MID($B329,4,2)),"")</f>
        <v>38</v>
      </c>
      <c r="G329" s="5">
        <f>IFERROR(VALUE(RIGHT($B329,2)),"")</f>
        <v>63</v>
      </c>
      <c r="H329" s="5">
        <v>1</v>
      </c>
      <c r="I329" s="7" t="s">
        <v>11</v>
      </c>
      <c r="J329" s="7" t="s">
        <v>3</v>
      </c>
      <c r="K329" s="7" t="s">
        <v>581</v>
      </c>
      <c r="L329" s="5">
        <f>COUNTIF(K$2:K$526,K329)</f>
        <v>1</v>
      </c>
      <c r="M329" s="8">
        <v>19780705</v>
      </c>
      <c r="N329" s="19">
        <f ca="1">ROUND(((TODAY())-(DATEVALUE(REPLACE(REPLACE(M329,5,0,"-"),8,0,"-"))))/365,0)</f>
        <v>42</v>
      </c>
      <c r="O329" s="20"/>
      <c r="P329" s="20">
        <v>1</v>
      </c>
      <c r="Q329" s="20">
        <v>499</v>
      </c>
      <c r="R329" s="20"/>
      <c r="S329" s="20"/>
      <c r="T329" s="8">
        <v>19550318</v>
      </c>
      <c r="U329" s="20">
        <f ca="1">ROUND(((TODAY())-(DATEVALUE(REPLACE(REPLACE(T329,5,0,"-"),8,0,"-"))))/365,0)</f>
        <v>66</v>
      </c>
      <c r="V329" s="20">
        <f ca="1">COUNTIF(U$2:U$526,U329)</f>
        <v>68</v>
      </c>
      <c r="W329" s="8">
        <v>19550318</v>
      </c>
      <c r="X329" s="8" t="b">
        <f>T329=W329</f>
        <v>1</v>
      </c>
      <c r="Y329" s="5" t="s">
        <v>5</v>
      </c>
      <c r="Z329" s="20">
        <v>2</v>
      </c>
      <c r="AA329" s="5" t="s">
        <v>13</v>
      </c>
      <c r="AB329" s="5" t="s">
        <v>7</v>
      </c>
      <c r="AC329" s="5" t="s">
        <v>7</v>
      </c>
      <c r="AD329" s="7" t="s">
        <v>161</v>
      </c>
      <c r="AE329" s="7" t="s">
        <v>0</v>
      </c>
      <c r="AF329" s="8">
        <v>0</v>
      </c>
      <c r="AG329" s="8"/>
      <c r="AH329" s="7" t="s">
        <v>9</v>
      </c>
    </row>
    <row r="330" spans="1:34" ht="15.75" x14ac:dyDescent="0.3">
      <c r="A330" s="23" t="s">
        <v>288</v>
      </c>
      <c r="B330" s="27" t="str">
        <f>REPLACE(REPLACE(A330,3,0,"-"),6,0,"-")</f>
        <v>RH-09-95</v>
      </c>
      <c r="C330" s="25" t="str">
        <f>REPLACE(REPLACE(A330,1,1,""),2,4,"")</f>
        <v>H</v>
      </c>
      <c r="D330" s="6" t="str">
        <f>(REPLACE(A330,3,4,""))</f>
        <v>RH</v>
      </c>
      <c r="E330" s="5" t="str">
        <f>IFERROR(VALUE(LEFT($B330,2)),"")</f>
        <v/>
      </c>
      <c r="F330" s="5">
        <f>IFERROR(VALUE(MID($B330,4,2)),"")</f>
        <v>9</v>
      </c>
      <c r="G330" s="5">
        <f>IFERROR(VALUE(RIGHT($B330,2)),"")</f>
        <v>95</v>
      </c>
      <c r="H330" s="5">
        <v>1</v>
      </c>
      <c r="I330" s="7" t="s">
        <v>11</v>
      </c>
      <c r="J330" s="7" t="s">
        <v>3</v>
      </c>
      <c r="K330" s="7" t="s">
        <v>0</v>
      </c>
      <c r="L330" s="5">
        <f>COUNTIF(K$2:K$526,K330)</f>
        <v>37</v>
      </c>
      <c r="M330" s="8">
        <v>19740927</v>
      </c>
      <c r="N330" s="19">
        <f ca="1">ROUND(((TODAY())-(DATEVALUE(REPLACE(REPLACE(M330,5,0,"-"),8,0,"-"))))/365,0)</f>
        <v>46</v>
      </c>
      <c r="O330" s="20"/>
      <c r="P330" s="20">
        <v>1</v>
      </c>
      <c r="Q330" s="20">
        <v>350</v>
      </c>
      <c r="R330" s="20"/>
      <c r="S330" s="20"/>
      <c r="T330" s="8">
        <v>19550321</v>
      </c>
      <c r="U330" s="20">
        <f ca="1">ROUND(((TODAY())-(DATEVALUE(REPLACE(REPLACE(T330,5,0,"-"),8,0,"-"))))/365,0)</f>
        <v>66</v>
      </c>
      <c r="V330" s="20">
        <f ca="1">COUNTIF(U$2:U$526,U330)</f>
        <v>68</v>
      </c>
      <c r="W330" s="8">
        <v>19550321</v>
      </c>
      <c r="X330" s="8" t="b">
        <f>T330=W330</f>
        <v>1</v>
      </c>
      <c r="Y330" s="5" t="s">
        <v>5</v>
      </c>
      <c r="Z330" s="20">
        <v>2</v>
      </c>
      <c r="AA330" s="5" t="s">
        <v>13</v>
      </c>
      <c r="AB330" s="5" t="s">
        <v>7</v>
      </c>
      <c r="AC330" s="5" t="s">
        <v>7</v>
      </c>
      <c r="AD330" s="7" t="s">
        <v>0</v>
      </c>
      <c r="AE330" s="7" t="s">
        <v>0</v>
      </c>
      <c r="AF330" s="8">
        <v>0</v>
      </c>
      <c r="AG330" s="8"/>
      <c r="AH330" s="7" t="s">
        <v>9</v>
      </c>
    </row>
    <row r="331" spans="1:34" ht="15.75" x14ac:dyDescent="0.3">
      <c r="A331" s="23" t="s">
        <v>42</v>
      </c>
      <c r="B331" s="27" t="str">
        <f>REPLACE(REPLACE(A331,3,0,"-"),6,0,"-")</f>
        <v>RH-21-76</v>
      </c>
      <c r="C331" s="25" t="str">
        <f>REPLACE(REPLACE(A331,1,1,""),2,4,"")</f>
        <v>H</v>
      </c>
      <c r="D331" s="6" t="str">
        <f>(REPLACE(A331,3,4,""))</f>
        <v>RH</v>
      </c>
      <c r="E331" s="5" t="str">
        <f>IFERROR(VALUE(LEFT($B331,2)),"")</f>
        <v/>
      </c>
      <c r="F331" s="5">
        <f>IFERROR(VALUE(MID($B331,4,2)),"")</f>
        <v>21</v>
      </c>
      <c r="G331" s="5">
        <f>IFERROR(VALUE(RIGHT($B331,2)),"")</f>
        <v>76</v>
      </c>
      <c r="H331" s="5">
        <v>1</v>
      </c>
      <c r="I331" s="7" t="s">
        <v>11</v>
      </c>
      <c r="J331" s="7" t="s">
        <v>3</v>
      </c>
      <c r="K331" s="7" t="s">
        <v>43</v>
      </c>
      <c r="L331" s="5">
        <f>COUNTIF(K$2:K$526,K331)</f>
        <v>10</v>
      </c>
      <c r="M331" s="8">
        <v>20100817</v>
      </c>
      <c r="N331" s="19">
        <f ca="1">ROUND(((TODAY())-(DATEVALUE(REPLACE(REPLACE(M331,5,0,"-"),8,0,"-"))))/365,0)</f>
        <v>10</v>
      </c>
      <c r="O331" s="20"/>
      <c r="P331" s="20">
        <v>1</v>
      </c>
      <c r="Q331" s="20">
        <v>600</v>
      </c>
      <c r="R331" s="20"/>
      <c r="S331" s="20"/>
      <c r="T331" s="8">
        <v>19550325</v>
      </c>
      <c r="U331" s="20">
        <f ca="1">ROUND(((TODAY())-(DATEVALUE(REPLACE(REPLACE(T331,5,0,"-"),8,0,"-"))))/365,0)</f>
        <v>66</v>
      </c>
      <c r="V331" s="20">
        <f ca="1">COUNTIF(U$2:U$526,U331)</f>
        <v>68</v>
      </c>
      <c r="W331" s="8">
        <v>19550325</v>
      </c>
      <c r="X331" s="8" t="b">
        <f>T331=W331</f>
        <v>1</v>
      </c>
      <c r="Y331" s="5" t="s">
        <v>5</v>
      </c>
      <c r="Z331" s="20">
        <v>2</v>
      </c>
      <c r="AA331" s="5" t="s">
        <v>13</v>
      </c>
      <c r="AB331" s="5" t="s">
        <v>7</v>
      </c>
      <c r="AC331" s="5" t="s">
        <v>7</v>
      </c>
      <c r="AD331" s="7" t="s">
        <v>0</v>
      </c>
      <c r="AE331" s="7" t="s">
        <v>0</v>
      </c>
      <c r="AF331" s="8">
        <v>0</v>
      </c>
      <c r="AG331" s="8"/>
      <c r="AH331" s="7" t="s">
        <v>9</v>
      </c>
    </row>
    <row r="332" spans="1:34" ht="15.75" x14ac:dyDescent="0.3">
      <c r="A332" s="23" t="s">
        <v>245</v>
      </c>
      <c r="B332" s="27" t="str">
        <f>REPLACE(REPLACE(A332,3,0,"-"),6,0,"-")</f>
        <v>ZL-66-97</v>
      </c>
      <c r="C332" s="25" t="str">
        <f>REPLACE(REPLACE(A332,1,1,""),2,4,"")</f>
        <v>L</v>
      </c>
      <c r="D332" s="6" t="str">
        <f>(REPLACE(A332,3,4,""))</f>
        <v>ZL</v>
      </c>
      <c r="E332" s="5" t="str">
        <f>IFERROR(VALUE(LEFT($B332,2)),"")</f>
        <v/>
      </c>
      <c r="F332" s="5">
        <f>IFERROR(VALUE(MID($B332,4,2)),"")</f>
        <v>66</v>
      </c>
      <c r="G332" s="5">
        <f>IFERROR(VALUE(RIGHT($B332,2)),"")</f>
        <v>97</v>
      </c>
      <c r="H332" s="5">
        <v>1</v>
      </c>
      <c r="I332" s="7" t="s">
        <v>11</v>
      </c>
      <c r="J332" s="7" t="s">
        <v>3</v>
      </c>
      <c r="K332" s="7" t="s">
        <v>246</v>
      </c>
      <c r="L332" s="5">
        <f>COUNTIF(K$2:K$526,K332)</f>
        <v>2</v>
      </c>
      <c r="M332" s="8">
        <v>19780814</v>
      </c>
      <c r="N332" s="19">
        <f ca="1">ROUND(((TODAY())-(DATEVALUE(REPLACE(REPLACE(M332,5,0,"-"),8,0,"-"))))/365,0)</f>
        <v>42</v>
      </c>
      <c r="O332" s="20"/>
      <c r="P332" s="20">
        <v>2</v>
      </c>
      <c r="Q332" s="20">
        <v>650</v>
      </c>
      <c r="R332" s="20"/>
      <c r="S332" s="20"/>
      <c r="T332" s="8">
        <v>19550412</v>
      </c>
      <c r="U332" s="20">
        <f ca="1">ROUND(((TODAY())-(DATEVALUE(REPLACE(REPLACE(T332,5,0,"-"),8,0,"-"))))/365,0)</f>
        <v>66</v>
      </c>
      <c r="V332" s="20">
        <f ca="1">COUNTIF(U$2:U$526,U332)</f>
        <v>68</v>
      </c>
      <c r="W332" s="8">
        <v>19550412</v>
      </c>
      <c r="X332" s="8" t="b">
        <f>T332=W332</f>
        <v>1</v>
      </c>
      <c r="Y332" s="5" t="s">
        <v>5</v>
      </c>
      <c r="Z332" s="20">
        <v>2</v>
      </c>
      <c r="AA332" s="5" t="s">
        <v>13</v>
      </c>
      <c r="AB332" s="5" t="s">
        <v>7</v>
      </c>
      <c r="AC332" s="5" t="s">
        <v>7</v>
      </c>
      <c r="AD332" s="7" t="s">
        <v>79</v>
      </c>
      <c r="AE332" s="7" t="s">
        <v>0</v>
      </c>
      <c r="AF332" s="8">
        <v>0</v>
      </c>
      <c r="AG332" s="8"/>
      <c r="AH332" s="7" t="s">
        <v>9</v>
      </c>
    </row>
    <row r="333" spans="1:34" ht="15.75" x14ac:dyDescent="0.3">
      <c r="A333" s="23" t="s">
        <v>191</v>
      </c>
      <c r="B333" s="27" t="str">
        <f>REPLACE(REPLACE(A333,3,0,"-"),6,0,"-")</f>
        <v>RH-80-67</v>
      </c>
      <c r="C333" s="25" t="str">
        <f>REPLACE(REPLACE(A333,1,1,""),2,4,"")</f>
        <v>H</v>
      </c>
      <c r="D333" s="6" t="str">
        <f>(REPLACE(A333,3,4,""))</f>
        <v>RH</v>
      </c>
      <c r="E333" s="5" t="str">
        <f>IFERROR(VALUE(LEFT($B333,2)),"")</f>
        <v/>
      </c>
      <c r="F333" s="5">
        <f>IFERROR(VALUE(MID($B333,4,2)),"")</f>
        <v>80</v>
      </c>
      <c r="G333" s="5">
        <f>IFERROR(VALUE(RIGHT($B333,2)),"")</f>
        <v>67</v>
      </c>
      <c r="H333" s="5">
        <v>1</v>
      </c>
      <c r="I333" s="7" t="s">
        <v>11</v>
      </c>
      <c r="J333" s="7" t="s">
        <v>3</v>
      </c>
      <c r="K333" s="7" t="s">
        <v>192</v>
      </c>
      <c r="L333" s="5">
        <f>COUNTIF(K$2:K$526,K333)</f>
        <v>3</v>
      </c>
      <c r="M333" s="8">
        <v>19741218</v>
      </c>
      <c r="N333" s="19">
        <f ca="1">ROUND(((TODAY())-(DATEVALUE(REPLACE(REPLACE(M333,5,0,"-"),8,0,"-"))))/365,0)</f>
        <v>46</v>
      </c>
      <c r="O333" s="20"/>
      <c r="P333" s="20">
        <v>1</v>
      </c>
      <c r="Q333" s="20">
        <v>350</v>
      </c>
      <c r="R333" s="20"/>
      <c r="S333" s="20"/>
      <c r="T333" s="8">
        <v>19550419</v>
      </c>
      <c r="U333" s="20">
        <f ca="1">ROUND(((TODAY())-(DATEVALUE(REPLACE(REPLACE(T333,5,0,"-"),8,0,"-"))))/365,0)</f>
        <v>66</v>
      </c>
      <c r="V333" s="20">
        <f ca="1">COUNTIF(U$2:U$526,U333)</f>
        <v>68</v>
      </c>
      <c r="W333" s="8">
        <v>19550419</v>
      </c>
      <c r="X333" s="8" t="b">
        <f>T333=W333</f>
        <v>1</v>
      </c>
      <c r="Y333" s="5" t="s">
        <v>5</v>
      </c>
      <c r="Z333" s="20">
        <v>2</v>
      </c>
      <c r="AA333" s="5" t="s">
        <v>13</v>
      </c>
      <c r="AB333" s="5" t="s">
        <v>7</v>
      </c>
      <c r="AC333" s="5" t="s">
        <v>7</v>
      </c>
      <c r="AD333" s="7" t="s">
        <v>0</v>
      </c>
      <c r="AE333" s="7" t="s">
        <v>0</v>
      </c>
      <c r="AF333" s="8">
        <v>0</v>
      </c>
      <c r="AG333" s="8"/>
      <c r="AH333" s="7" t="s">
        <v>9</v>
      </c>
    </row>
    <row r="334" spans="1:34" ht="15.75" x14ac:dyDescent="0.3">
      <c r="A334" s="23" t="s">
        <v>243</v>
      </c>
      <c r="B334" s="27" t="str">
        <f>REPLACE(REPLACE(A334,3,0,"-"),6,0,"-")</f>
        <v>RH-80-43</v>
      </c>
      <c r="C334" s="25" t="str">
        <f>REPLACE(REPLACE(A334,1,1,""),2,4,"")</f>
        <v>H</v>
      </c>
      <c r="D334" s="6" t="str">
        <f>(REPLACE(A334,3,4,""))</f>
        <v>RH</v>
      </c>
      <c r="E334" s="5" t="str">
        <f>IFERROR(VALUE(LEFT($B334,2)),"")</f>
        <v/>
      </c>
      <c r="F334" s="5">
        <f>IFERROR(VALUE(MID($B334,4,2)),"")</f>
        <v>80</v>
      </c>
      <c r="G334" s="5">
        <f>IFERROR(VALUE(RIGHT($B334,2)),"")</f>
        <v>43</v>
      </c>
      <c r="H334" s="5">
        <v>1</v>
      </c>
      <c r="I334" s="7" t="s">
        <v>11</v>
      </c>
      <c r="J334" s="7" t="s">
        <v>3</v>
      </c>
      <c r="K334" s="7" t="s">
        <v>46</v>
      </c>
      <c r="L334" s="5">
        <f>COUNTIF(K$2:K$526,K334)</f>
        <v>77</v>
      </c>
      <c r="M334" s="8">
        <v>20190701</v>
      </c>
      <c r="N334" s="19">
        <f ca="1">ROUND(((TODAY())-(DATEVALUE(REPLACE(REPLACE(M334,5,0,"-"),8,0,"-"))))/365,0)</f>
        <v>1</v>
      </c>
      <c r="O334" s="20"/>
      <c r="P334" s="20">
        <v>1</v>
      </c>
      <c r="Q334" s="20">
        <v>350</v>
      </c>
      <c r="R334" s="20"/>
      <c r="S334" s="20"/>
      <c r="T334" s="8">
        <v>19550422</v>
      </c>
      <c r="U334" s="20">
        <f ca="1">ROUND(((TODAY())-(DATEVALUE(REPLACE(REPLACE(T334,5,0,"-"),8,0,"-"))))/365,0)</f>
        <v>66</v>
      </c>
      <c r="V334" s="20">
        <f ca="1">COUNTIF(U$2:U$526,U334)</f>
        <v>68</v>
      </c>
      <c r="W334" s="8">
        <v>19550422</v>
      </c>
      <c r="X334" s="8" t="b">
        <f>T334=W334</f>
        <v>1</v>
      </c>
      <c r="Y334" s="5" t="s">
        <v>5</v>
      </c>
      <c r="Z334" s="20">
        <v>2</v>
      </c>
      <c r="AA334" s="5" t="s">
        <v>13</v>
      </c>
      <c r="AB334" s="5" t="s">
        <v>7</v>
      </c>
      <c r="AC334" s="5" t="s">
        <v>7</v>
      </c>
      <c r="AD334" s="7" t="s">
        <v>115</v>
      </c>
      <c r="AE334" s="7" t="s">
        <v>0</v>
      </c>
      <c r="AF334" s="8">
        <v>0</v>
      </c>
      <c r="AG334" s="8"/>
      <c r="AH334" s="7" t="s">
        <v>9</v>
      </c>
    </row>
    <row r="335" spans="1:34" ht="15.75" x14ac:dyDescent="0.3">
      <c r="A335" s="23" t="s">
        <v>622</v>
      </c>
      <c r="B335" s="27" t="str">
        <f>REPLACE(REPLACE(A335,3,0,"-"),6,0,"-")</f>
        <v>RH-98-15</v>
      </c>
      <c r="C335" s="25" t="str">
        <f>REPLACE(REPLACE(A335,1,1,""),2,4,"")</f>
        <v>H</v>
      </c>
      <c r="D335" s="6" t="str">
        <f>(REPLACE(A335,3,4,""))</f>
        <v>RH</v>
      </c>
      <c r="E335" s="5" t="str">
        <f>IFERROR(VALUE(LEFT($B335,2)),"")</f>
        <v/>
      </c>
      <c r="F335" s="5">
        <f>IFERROR(VALUE(MID($B335,4,2)),"")</f>
        <v>98</v>
      </c>
      <c r="G335" s="5">
        <f>IFERROR(VALUE(RIGHT($B335,2)),"")</f>
        <v>15</v>
      </c>
      <c r="H335" s="5">
        <v>1</v>
      </c>
      <c r="I335" s="7" t="s">
        <v>11</v>
      </c>
      <c r="J335" s="7" t="s">
        <v>3</v>
      </c>
      <c r="K335" s="7" t="s">
        <v>46</v>
      </c>
      <c r="L335" s="5">
        <f>COUNTIF(K$2:K$526,K335)</f>
        <v>77</v>
      </c>
      <c r="M335" s="8">
        <v>19910406</v>
      </c>
      <c r="N335" s="19">
        <f ca="1">ROUND(((TODAY())-(DATEVALUE(REPLACE(REPLACE(M335,5,0,"-"),8,0,"-"))))/365,0)</f>
        <v>30</v>
      </c>
      <c r="O335" s="20"/>
      <c r="P335" s="20">
        <v>1</v>
      </c>
      <c r="Q335" s="20">
        <v>350</v>
      </c>
      <c r="R335" s="20"/>
      <c r="S335" s="20"/>
      <c r="T335" s="8">
        <v>19550426</v>
      </c>
      <c r="U335" s="20">
        <f ca="1">ROUND(((TODAY())-(DATEVALUE(REPLACE(REPLACE(T335,5,0,"-"),8,0,"-"))))/365,0)</f>
        <v>65</v>
      </c>
      <c r="V335" s="20">
        <f ca="1">COUNTIF(U$2:U$526,U335)</f>
        <v>76</v>
      </c>
      <c r="W335" s="8">
        <v>19550426</v>
      </c>
      <c r="X335" s="8" t="b">
        <f>T335=W335</f>
        <v>1</v>
      </c>
      <c r="Y335" s="5" t="s">
        <v>5</v>
      </c>
      <c r="Z335" s="20">
        <v>2</v>
      </c>
      <c r="AA335" s="5" t="s">
        <v>13</v>
      </c>
      <c r="AB335" s="5" t="s">
        <v>7</v>
      </c>
      <c r="AC335" s="5" t="s">
        <v>7</v>
      </c>
      <c r="AD335" s="7" t="s">
        <v>0</v>
      </c>
      <c r="AE335" s="7" t="s">
        <v>0</v>
      </c>
      <c r="AF335" s="8">
        <v>0</v>
      </c>
      <c r="AG335" s="8"/>
      <c r="AH335" s="7" t="s">
        <v>9</v>
      </c>
    </row>
    <row r="336" spans="1:34" ht="15.75" x14ac:dyDescent="0.3">
      <c r="A336" s="23" t="s">
        <v>670</v>
      </c>
      <c r="B336" s="27" t="str">
        <f>REPLACE(REPLACE(A336,3,0,"-"),6,0,"-")</f>
        <v>NM-06-94</v>
      </c>
      <c r="C336" s="25" t="str">
        <f>REPLACE(REPLACE(A336,1,1,""),2,4,"")</f>
        <v>M</v>
      </c>
      <c r="D336" s="6" t="str">
        <f>(REPLACE(A336,3,4,""))</f>
        <v>NM</v>
      </c>
      <c r="E336" s="5" t="str">
        <f>IFERROR(VALUE(LEFT($B336,2)),"")</f>
        <v/>
      </c>
      <c r="F336" s="5">
        <f>IFERROR(VALUE(MID($B336,4,2)),"")</f>
        <v>6</v>
      </c>
      <c r="G336" s="5">
        <f>IFERROR(VALUE(RIGHT($B336,2)),"")</f>
        <v>94</v>
      </c>
      <c r="H336" s="5" t="s">
        <v>860</v>
      </c>
      <c r="I336" s="7" t="s">
        <v>11</v>
      </c>
      <c r="J336" s="7" t="s">
        <v>3</v>
      </c>
      <c r="K336" s="7" t="s">
        <v>290</v>
      </c>
      <c r="L336" s="5">
        <f>COUNTIF(K$2:K$526,K336)</f>
        <v>3</v>
      </c>
      <c r="M336" s="8">
        <v>20190301</v>
      </c>
      <c r="N336" s="19">
        <f ca="1">ROUND(((TODAY())-(DATEVALUE(REPLACE(REPLACE(M336,5,0,"-"),8,0,"-"))))/365,0)</f>
        <v>2</v>
      </c>
      <c r="O336" s="20">
        <v>2</v>
      </c>
      <c r="P336" s="20">
        <v>2</v>
      </c>
      <c r="Q336" s="20">
        <v>646</v>
      </c>
      <c r="R336" s="20">
        <v>1900</v>
      </c>
      <c r="S336" s="20">
        <v>1970</v>
      </c>
      <c r="T336" s="8">
        <v>19550427</v>
      </c>
      <c r="U336" s="20">
        <f ca="1">ROUND(((TODAY())-(DATEVALUE(REPLACE(REPLACE(T336,5,0,"-"),8,0,"-"))))/365,0)</f>
        <v>65</v>
      </c>
      <c r="V336" s="20">
        <f ca="1">COUNTIF(U$2:U$526,U336)</f>
        <v>76</v>
      </c>
      <c r="W336" s="8">
        <v>20190301</v>
      </c>
      <c r="X336" s="8" t="b">
        <f>T336=W336</f>
        <v>0</v>
      </c>
      <c r="Y336" s="5" t="s">
        <v>5</v>
      </c>
      <c r="Z336" s="20">
        <v>2</v>
      </c>
      <c r="AA336" s="5" t="s">
        <v>13</v>
      </c>
      <c r="AB336" s="5" t="s">
        <v>7</v>
      </c>
      <c r="AC336" s="5" t="s">
        <v>7</v>
      </c>
      <c r="AD336" s="7" t="s">
        <v>272</v>
      </c>
      <c r="AE336" s="7" t="s">
        <v>0</v>
      </c>
      <c r="AF336" s="8">
        <v>0.01</v>
      </c>
      <c r="AG336" s="8">
        <v>144</v>
      </c>
      <c r="AH336" s="7" t="s">
        <v>9</v>
      </c>
    </row>
    <row r="337" spans="1:34" ht="15.75" x14ac:dyDescent="0.3">
      <c r="A337" s="23" t="s">
        <v>339</v>
      </c>
      <c r="B337" s="27" t="str">
        <f>REPLACE(REPLACE(A337,3,0,"-"),6,0,"-")</f>
        <v>RL-28-78</v>
      </c>
      <c r="C337" s="25" t="str">
        <f>REPLACE(REPLACE(A337,1,1,""),2,4,"")</f>
        <v>L</v>
      </c>
      <c r="D337" s="6" t="str">
        <f>(REPLACE(A337,3,4,""))</f>
        <v>RL</v>
      </c>
      <c r="E337" s="5" t="str">
        <f>IFERROR(VALUE(LEFT($B337,2)),"")</f>
        <v/>
      </c>
      <c r="F337" s="5">
        <f>IFERROR(VALUE(MID($B337,4,2)),"")</f>
        <v>28</v>
      </c>
      <c r="G337" s="5">
        <f>IFERROR(VALUE(RIGHT($B337,2)),"")</f>
        <v>78</v>
      </c>
      <c r="H337" s="5">
        <v>1</v>
      </c>
      <c r="I337" s="7" t="s">
        <v>11</v>
      </c>
      <c r="J337" s="7" t="s">
        <v>3</v>
      </c>
      <c r="K337" s="7" t="s">
        <v>340</v>
      </c>
      <c r="L337" s="5">
        <f>COUNTIF(K$2:K$526,K337)</f>
        <v>1</v>
      </c>
      <c r="M337" s="8">
        <v>20000307</v>
      </c>
      <c r="N337" s="19">
        <f ca="1">ROUND(((TODAY())-(DATEVALUE(REPLACE(REPLACE(M337,5,0,"-"),8,0,"-"))))/365,0)</f>
        <v>21</v>
      </c>
      <c r="O337" s="20"/>
      <c r="P337" s="20">
        <v>2</v>
      </c>
      <c r="Q337" s="20">
        <v>500</v>
      </c>
      <c r="R337" s="20"/>
      <c r="S337" s="20"/>
      <c r="T337" s="8">
        <v>19550511</v>
      </c>
      <c r="U337" s="20">
        <f ca="1">ROUND(((TODAY())-(DATEVALUE(REPLACE(REPLACE(T337,5,0,"-"),8,0,"-"))))/365,0)</f>
        <v>65</v>
      </c>
      <c r="V337" s="20">
        <f ca="1">COUNTIF(U$2:U$526,U337)</f>
        <v>76</v>
      </c>
      <c r="W337" s="8">
        <v>19550511</v>
      </c>
      <c r="X337" s="8" t="b">
        <f>T337=W337</f>
        <v>1</v>
      </c>
      <c r="Y337" s="5" t="s">
        <v>5</v>
      </c>
      <c r="Z337" s="20">
        <v>2</v>
      </c>
      <c r="AA337" s="5" t="s">
        <v>13</v>
      </c>
      <c r="AB337" s="5" t="s">
        <v>7</v>
      </c>
      <c r="AC337" s="5" t="s">
        <v>7</v>
      </c>
      <c r="AD337" s="7" t="s">
        <v>0</v>
      </c>
      <c r="AE337" s="7" t="s">
        <v>0</v>
      </c>
      <c r="AF337" s="8">
        <v>0</v>
      </c>
      <c r="AG337" s="8"/>
      <c r="AH337" s="7" t="s">
        <v>9</v>
      </c>
    </row>
    <row r="338" spans="1:34" ht="15.75" x14ac:dyDescent="0.3">
      <c r="A338" s="23" t="s">
        <v>212</v>
      </c>
      <c r="B338" s="27" t="str">
        <f>REPLACE(REPLACE(A338,3,0,"-"),6,0,"-")</f>
        <v>VU-79-28</v>
      </c>
      <c r="C338" s="25" t="str">
        <f>REPLACE(REPLACE(A338,1,1,""),2,4,"")</f>
        <v>U</v>
      </c>
      <c r="D338" s="6" t="str">
        <f>(REPLACE(A338,3,4,""))</f>
        <v>VU</v>
      </c>
      <c r="E338" s="5" t="str">
        <f>IFERROR(VALUE(LEFT($B338,2)),"")</f>
        <v/>
      </c>
      <c r="F338" s="5">
        <f>IFERROR(VALUE(MID($B338,4,2)),"")</f>
        <v>79</v>
      </c>
      <c r="G338" s="5">
        <f>IFERROR(VALUE(RIGHT($B338,2)),"")</f>
        <v>28</v>
      </c>
      <c r="H338" s="5">
        <v>1</v>
      </c>
      <c r="I338" s="7" t="s">
        <v>11</v>
      </c>
      <c r="J338" s="7" t="s">
        <v>3</v>
      </c>
      <c r="K338" s="7" t="s">
        <v>28</v>
      </c>
      <c r="L338" s="5">
        <f>COUNTIF(K$2:K$526,K338)</f>
        <v>9</v>
      </c>
      <c r="M338" s="8">
        <v>20041224</v>
      </c>
      <c r="N338" s="19">
        <f ca="1">ROUND(((TODAY())-(DATEVALUE(REPLACE(REPLACE(M338,5,0,"-"),8,0,"-"))))/365,0)</f>
        <v>16</v>
      </c>
      <c r="O338" s="20"/>
      <c r="P338" s="20">
        <v>2</v>
      </c>
      <c r="Q338" s="20">
        <v>350</v>
      </c>
      <c r="R338" s="20"/>
      <c r="S338" s="20"/>
      <c r="T338" s="8">
        <v>19550512</v>
      </c>
      <c r="U338" s="20">
        <f ca="1">ROUND(((TODAY())-(DATEVALUE(REPLACE(REPLACE(T338,5,0,"-"),8,0,"-"))))/365,0)</f>
        <v>65</v>
      </c>
      <c r="V338" s="20">
        <f ca="1">COUNTIF(U$2:U$526,U338)</f>
        <v>76</v>
      </c>
      <c r="W338" s="8">
        <v>19550512</v>
      </c>
      <c r="X338" s="8" t="b">
        <f>T338=W338</f>
        <v>1</v>
      </c>
      <c r="Y338" s="5" t="s">
        <v>5</v>
      </c>
      <c r="Z338" s="20">
        <v>2</v>
      </c>
      <c r="AA338" s="5" t="s">
        <v>13</v>
      </c>
      <c r="AB338" s="5" t="s">
        <v>7</v>
      </c>
      <c r="AC338" s="5" t="s">
        <v>7</v>
      </c>
      <c r="AD338" s="7" t="s">
        <v>213</v>
      </c>
      <c r="AE338" s="7" t="s">
        <v>0</v>
      </c>
      <c r="AF338" s="8">
        <v>0</v>
      </c>
      <c r="AG338" s="8"/>
      <c r="AH338" s="7" t="s">
        <v>9</v>
      </c>
    </row>
    <row r="339" spans="1:34" ht="15.75" x14ac:dyDescent="0.3">
      <c r="A339" s="23" t="s">
        <v>454</v>
      </c>
      <c r="B339" s="27" t="str">
        <f>REPLACE(REPLACE(A339,3,0,"-"),6,0,"-")</f>
        <v>RL-38-59</v>
      </c>
      <c r="C339" s="25" t="str">
        <f>REPLACE(REPLACE(A339,1,1,""),2,4,"")</f>
        <v>L</v>
      </c>
      <c r="D339" s="6" t="str">
        <f>(REPLACE(A339,3,4,""))</f>
        <v>RL</v>
      </c>
      <c r="E339" s="5" t="str">
        <f>IFERROR(VALUE(LEFT($B339,2)),"")</f>
        <v/>
      </c>
      <c r="F339" s="5">
        <f>IFERROR(VALUE(MID($B339,4,2)),"")</f>
        <v>38</v>
      </c>
      <c r="G339" s="5">
        <f>IFERROR(VALUE(RIGHT($B339,2)),"")</f>
        <v>59</v>
      </c>
      <c r="H339" s="5">
        <v>1</v>
      </c>
      <c r="I339" s="7" t="s">
        <v>11</v>
      </c>
      <c r="J339" s="7" t="s">
        <v>3</v>
      </c>
      <c r="K339" s="7" t="s">
        <v>23</v>
      </c>
      <c r="L339" s="5">
        <f>COUNTIF(K$2:K$526,K339)</f>
        <v>19</v>
      </c>
      <c r="M339" s="8">
        <v>19580627</v>
      </c>
      <c r="N339" s="19">
        <f ca="1">ROUND(((TODAY())-(DATEVALUE(REPLACE(REPLACE(M339,5,0,"-"),8,0,"-"))))/365,0)</f>
        <v>62</v>
      </c>
      <c r="O339" s="20"/>
      <c r="P339" s="20">
        <v>1</v>
      </c>
      <c r="Q339" s="20">
        <v>350</v>
      </c>
      <c r="R339" s="20"/>
      <c r="S339" s="20"/>
      <c r="T339" s="8">
        <v>19550514</v>
      </c>
      <c r="U339" s="20">
        <f ca="1">ROUND(((TODAY())-(DATEVALUE(REPLACE(REPLACE(T339,5,0,"-"),8,0,"-"))))/365,0)</f>
        <v>65</v>
      </c>
      <c r="V339" s="20">
        <f ca="1">COUNTIF(U$2:U$526,U339)</f>
        <v>76</v>
      </c>
      <c r="W339" s="8">
        <v>19550514</v>
      </c>
      <c r="X339" s="8" t="b">
        <f>T339=W339</f>
        <v>1</v>
      </c>
      <c r="Y339" s="5" t="s">
        <v>5</v>
      </c>
      <c r="Z339" s="20">
        <v>2</v>
      </c>
      <c r="AA339" s="5" t="s">
        <v>13</v>
      </c>
      <c r="AB339" s="5" t="s">
        <v>7</v>
      </c>
      <c r="AC339" s="5" t="s">
        <v>7</v>
      </c>
      <c r="AD339" s="7" t="s">
        <v>0</v>
      </c>
      <c r="AE339" s="7" t="s">
        <v>0</v>
      </c>
      <c r="AF339" s="8">
        <v>0</v>
      </c>
      <c r="AG339" s="8"/>
      <c r="AH339" s="7" t="s">
        <v>9</v>
      </c>
    </row>
    <row r="340" spans="1:34" ht="15.75" x14ac:dyDescent="0.3">
      <c r="A340" s="23" t="s">
        <v>705</v>
      </c>
      <c r="B340" s="27" t="str">
        <f>REPLACE(REPLACE(A340,3,0,"-"),6,0,"-")</f>
        <v>RL-40-57</v>
      </c>
      <c r="C340" s="25" t="str">
        <f>REPLACE(REPLACE(A340,1,1,""),2,4,"")</f>
        <v>L</v>
      </c>
      <c r="D340" s="6" t="str">
        <f>(REPLACE(A340,3,4,""))</f>
        <v>RL</v>
      </c>
      <c r="E340" s="5" t="str">
        <f>IFERROR(VALUE(LEFT($B340,2)),"")</f>
        <v/>
      </c>
      <c r="F340" s="5">
        <f>IFERROR(VALUE(MID($B340,4,2)),"")</f>
        <v>40</v>
      </c>
      <c r="G340" s="5">
        <f>IFERROR(VALUE(RIGHT($B340,2)),"")</f>
        <v>57</v>
      </c>
      <c r="H340" s="5">
        <v>1</v>
      </c>
      <c r="I340" s="7" t="s">
        <v>11</v>
      </c>
      <c r="J340" s="7" t="s">
        <v>3</v>
      </c>
      <c r="K340" s="7" t="s">
        <v>31</v>
      </c>
      <c r="L340" s="5">
        <f>COUNTIF(K$2:K$526,K340)</f>
        <v>15</v>
      </c>
      <c r="M340" s="8">
        <v>19930625</v>
      </c>
      <c r="N340" s="19">
        <f ca="1">ROUND(((TODAY())-(DATEVALUE(REPLACE(REPLACE(M340,5,0,"-"),8,0,"-"))))/365,0)</f>
        <v>27</v>
      </c>
      <c r="O340" s="20"/>
      <c r="P340" s="20">
        <v>2</v>
      </c>
      <c r="Q340" s="20">
        <v>500</v>
      </c>
      <c r="R340" s="20"/>
      <c r="S340" s="20"/>
      <c r="T340" s="8">
        <v>19550514</v>
      </c>
      <c r="U340" s="20">
        <f ca="1">ROUND(((TODAY())-(DATEVALUE(REPLACE(REPLACE(T340,5,0,"-"),8,0,"-"))))/365,0)</f>
        <v>65</v>
      </c>
      <c r="V340" s="20">
        <f ca="1">COUNTIF(U$2:U$526,U340)</f>
        <v>76</v>
      </c>
      <c r="W340" s="8">
        <v>19550514</v>
      </c>
      <c r="X340" s="8" t="b">
        <f>T340=W340</f>
        <v>1</v>
      </c>
      <c r="Y340" s="5" t="s">
        <v>5</v>
      </c>
      <c r="Z340" s="20">
        <v>2</v>
      </c>
      <c r="AA340" s="5" t="s">
        <v>13</v>
      </c>
      <c r="AB340" s="5" t="s">
        <v>7</v>
      </c>
      <c r="AC340" s="5" t="s">
        <v>7</v>
      </c>
      <c r="AD340" s="7" t="s">
        <v>706</v>
      </c>
      <c r="AE340" s="7" t="s">
        <v>0</v>
      </c>
      <c r="AF340" s="8">
        <v>0</v>
      </c>
      <c r="AG340" s="8"/>
      <c r="AH340" s="7" t="s">
        <v>9</v>
      </c>
    </row>
    <row r="341" spans="1:34" ht="15.75" x14ac:dyDescent="0.3">
      <c r="A341" s="23" t="s">
        <v>584</v>
      </c>
      <c r="B341" s="27" t="str">
        <f>REPLACE(REPLACE(A341,3,0,"-"),6,0,"-")</f>
        <v>RL-55-06</v>
      </c>
      <c r="C341" s="25" t="str">
        <f>REPLACE(REPLACE(A341,1,1,""),2,4,"")</f>
        <v>L</v>
      </c>
      <c r="D341" s="6" t="str">
        <f>(REPLACE(A341,3,4,""))</f>
        <v>RL</v>
      </c>
      <c r="E341" s="5" t="str">
        <f>IFERROR(VALUE(LEFT($B341,2)),"")</f>
        <v/>
      </c>
      <c r="F341" s="5">
        <f>IFERROR(VALUE(MID($B341,4,2)),"")</f>
        <v>55</v>
      </c>
      <c r="G341" s="5">
        <f>IFERROR(VALUE(RIGHT($B341,2)),"")</f>
        <v>6</v>
      </c>
      <c r="H341" s="5">
        <v>1</v>
      </c>
      <c r="I341" s="7" t="s">
        <v>11</v>
      </c>
      <c r="J341" s="7" t="s">
        <v>3</v>
      </c>
      <c r="K341" s="7" t="s">
        <v>283</v>
      </c>
      <c r="L341" s="5">
        <f>COUNTIF(K$2:K$526,K341)</f>
        <v>9</v>
      </c>
      <c r="M341" s="8">
        <v>19750127</v>
      </c>
      <c r="N341" s="19">
        <f ca="1">ROUND(((TODAY())-(DATEVALUE(REPLACE(REPLACE(M341,5,0,"-"),8,0,"-"))))/365,0)</f>
        <v>46</v>
      </c>
      <c r="O341" s="20"/>
      <c r="P341" s="20">
        <v>2</v>
      </c>
      <c r="Q341" s="20">
        <v>650</v>
      </c>
      <c r="R341" s="20"/>
      <c r="S341" s="20"/>
      <c r="T341" s="8">
        <v>19550518</v>
      </c>
      <c r="U341" s="20">
        <f ca="1">ROUND(((TODAY())-(DATEVALUE(REPLACE(REPLACE(T341,5,0,"-"),8,0,"-"))))/365,0)</f>
        <v>65</v>
      </c>
      <c r="V341" s="20">
        <f ca="1">COUNTIF(U$2:U$526,U341)</f>
        <v>76</v>
      </c>
      <c r="W341" s="8">
        <v>19550518</v>
      </c>
      <c r="X341" s="8" t="b">
        <f>T341=W341</f>
        <v>1</v>
      </c>
      <c r="Y341" s="5" t="s">
        <v>5</v>
      </c>
      <c r="Z341" s="20">
        <v>2</v>
      </c>
      <c r="AA341" s="5" t="s">
        <v>13</v>
      </c>
      <c r="AB341" s="5" t="s">
        <v>7</v>
      </c>
      <c r="AC341" s="5" t="s">
        <v>7</v>
      </c>
      <c r="AD341" s="7" t="s">
        <v>0</v>
      </c>
      <c r="AE341" s="7" t="s">
        <v>0</v>
      </c>
      <c r="AF341" s="8">
        <v>0</v>
      </c>
      <c r="AG341" s="8"/>
      <c r="AH341" s="7" t="s">
        <v>9</v>
      </c>
    </row>
    <row r="342" spans="1:34" ht="15.75" x14ac:dyDescent="0.3">
      <c r="A342" s="23" t="s">
        <v>493</v>
      </c>
      <c r="B342" s="27" t="str">
        <f>REPLACE(REPLACE(A342,3,0,"-"),6,0,"-")</f>
        <v>RL-58-34</v>
      </c>
      <c r="C342" s="25" t="str">
        <f>REPLACE(REPLACE(A342,1,1,""),2,4,"")</f>
        <v>L</v>
      </c>
      <c r="D342" s="6" t="str">
        <f>(REPLACE(A342,3,4,""))</f>
        <v>RL</v>
      </c>
      <c r="E342" s="5" t="str">
        <f>IFERROR(VALUE(LEFT($B342,2)),"")</f>
        <v/>
      </c>
      <c r="F342" s="5">
        <f>IFERROR(VALUE(MID($B342,4,2)),"")</f>
        <v>58</v>
      </c>
      <c r="G342" s="5">
        <f>IFERROR(VALUE(RIGHT($B342,2)),"")</f>
        <v>34</v>
      </c>
      <c r="H342" s="5">
        <v>1</v>
      </c>
      <c r="I342" s="7" t="s">
        <v>11</v>
      </c>
      <c r="J342" s="7" t="s">
        <v>3</v>
      </c>
      <c r="K342" s="7" t="s">
        <v>46</v>
      </c>
      <c r="L342" s="5">
        <f>COUNTIF(K$2:K$526,K342)</f>
        <v>77</v>
      </c>
      <c r="M342" s="8">
        <v>20120504</v>
      </c>
      <c r="N342" s="19">
        <f ca="1">ROUND(((TODAY())-(DATEVALUE(REPLACE(REPLACE(M342,5,0,"-"),8,0,"-"))))/365,0)</f>
        <v>8</v>
      </c>
      <c r="O342" s="20"/>
      <c r="P342" s="20">
        <v>1</v>
      </c>
      <c r="Q342" s="20">
        <v>350</v>
      </c>
      <c r="R342" s="20"/>
      <c r="S342" s="20"/>
      <c r="T342" s="8">
        <v>19550521</v>
      </c>
      <c r="U342" s="20">
        <f ca="1">ROUND(((TODAY())-(DATEVALUE(REPLACE(REPLACE(T342,5,0,"-"),8,0,"-"))))/365,0)</f>
        <v>65</v>
      </c>
      <c r="V342" s="20">
        <f ca="1">COUNTIF(U$2:U$526,U342)</f>
        <v>76</v>
      </c>
      <c r="W342" s="8">
        <v>19550521</v>
      </c>
      <c r="X342" s="8" t="b">
        <f>T342=W342</f>
        <v>1</v>
      </c>
      <c r="Y342" s="5" t="s">
        <v>9</v>
      </c>
      <c r="Z342" s="20">
        <v>2</v>
      </c>
      <c r="AA342" s="5" t="s">
        <v>13</v>
      </c>
      <c r="AB342" s="5" t="s">
        <v>7</v>
      </c>
      <c r="AC342" s="5" t="s">
        <v>7</v>
      </c>
      <c r="AD342" s="7" t="s">
        <v>0</v>
      </c>
      <c r="AE342" s="7" t="s">
        <v>0</v>
      </c>
      <c r="AF342" s="8">
        <v>0</v>
      </c>
      <c r="AG342" s="8"/>
      <c r="AH342" s="7" t="s">
        <v>9</v>
      </c>
    </row>
    <row r="343" spans="1:34" ht="15.75" x14ac:dyDescent="0.3">
      <c r="A343" s="23" t="s">
        <v>515</v>
      </c>
      <c r="B343" s="27" t="str">
        <f>REPLACE(REPLACE(A343,3,0,"-"),6,0,"-")</f>
        <v>ZF-37-20</v>
      </c>
      <c r="C343" s="25" t="str">
        <f>REPLACE(REPLACE(A343,1,1,""),2,4,"")</f>
        <v>F</v>
      </c>
      <c r="D343" s="6" t="str">
        <f>(REPLACE(A343,3,4,""))</f>
        <v>ZF</v>
      </c>
      <c r="E343" s="5" t="str">
        <f>IFERROR(VALUE(LEFT($B343,2)),"")</f>
        <v/>
      </c>
      <c r="F343" s="5">
        <f>IFERROR(VALUE(MID($B343,4,2)),"")</f>
        <v>37</v>
      </c>
      <c r="G343" s="5">
        <f>IFERROR(VALUE(RIGHT($B343,2)),"")</f>
        <v>20</v>
      </c>
      <c r="H343" s="5" t="s">
        <v>860</v>
      </c>
      <c r="I343" s="7" t="s">
        <v>11</v>
      </c>
      <c r="J343" s="7" t="s">
        <v>3</v>
      </c>
      <c r="K343" s="7" t="s">
        <v>194</v>
      </c>
      <c r="L343" s="5">
        <f>COUNTIF(K$2:K$526,K343)</f>
        <v>5</v>
      </c>
      <c r="M343" s="8">
        <v>20070328</v>
      </c>
      <c r="N343" s="19">
        <f ca="1">ROUND(((TODAY())-(DATEVALUE(REPLACE(REPLACE(M343,5,0,"-"),8,0,"-"))))/365,0)</f>
        <v>14</v>
      </c>
      <c r="O343" s="20"/>
      <c r="P343" s="20">
        <v>1</v>
      </c>
      <c r="Q343" s="20">
        <v>197</v>
      </c>
      <c r="R343" s="20">
        <v>140</v>
      </c>
      <c r="S343" s="20">
        <v>147</v>
      </c>
      <c r="T343" s="8">
        <v>19550524</v>
      </c>
      <c r="U343" s="20">
        <f ca="1">ROUND(((TODAY())-(DATEVALUE(REPLACE(REPLACE(T343,5,0,"-"),8,0,"-"))))/365,0)</f>
        <v>65</v>
      </c>
      <c r="V343" s="20">
        <f ca="1">COUNTIF(U$2:U$526,U343)</f>
        <v>76</v>
      </c>
      <c r="W343" s="8">
        <v>20070328</v>
      </c>
      <c r="X343" s="8" t="b">
        <f>T343=W343</f>
        <v>0</v>
      </c>
      <c r="Y343" s="5" t="s">
        <v>5</v>
      </c>
      <c r="Z343" s="20">
        <v>2</v>
      </c>
      <c r="AA343" s="5" t="s">
        <v>13</v>
      </c>
      <c r="AB343" s="5" t="s">
        <v>7</v>
      </c>
      <c r="AC343" s="5" t="s">
        <v>7</v>
      </c>
      <c r="AD343" s="7" t="s">
        <v>21</v>
      </c>
      <c r="AE343" s="7" t="s">
        <v>0</v>
      </c>
      <c r="AF343" s="8">
        <v>0.04</v>
      </c>
      <c r="AG343" s="8">
        <v>132</v>
      </c>
      <c r="AH343" s="7" t="s">
        <v>9</v>
      </c>
    </row>
    <row r="344" spans="1:34" ht="15.75" x14ac:dyDescent="0.3">
      <c r="A344" s="23" t="s">
        <v>174</v>
      </c>
      <c r="B344" s="27" t="str">
        <f>REPLACE(REPLACE(A344,3,0,"-"),6,0,"-")</f>
        <v>RL-72-46</v>
      </c>
      <c r="C344" s="25" t="str">
        <f>REPLACE(REPLACE(A344,1,1,""),2,4,"")</f>
        <v>L</v>
      </c>
      <c r="D344" s="6" t="str">
        <f>(REPLACE(A344,3,4,""))</f>
        <v>RL</v>
      </c>
      <c r="E344" s="5" t="str">
        <f>IFERROR(VALUE(LEFT($B344,2)),"")</f>
        <v/>
      </c>
      <c r="F344" s="5">
        <f>IFERROR(VALUE(MID($B344,4,2)),"")</f>
        <v>72</v>
      </c>
      <c r="G344" s="5">
        <f>IFERROR(VALUE(RIGHT($B344,2)),"")</f>
        <v>46</v>
      </c>
      <c r="H344" s="5">
        <v>1</v>
      </c>
      <c r="I344" s="7" t="s">
        <v>11</v>
      </c>
      <c r="J344" s="7" t="s">
        <v>3</v>
      </c>
      <c r="K344" s="7" t="s">
        <v>31</v>
      </c>
      <c r="L344" s="5">
        <f>COUNTIF(K$2:K$526,K344)</f>
        <v>15</v>
      </c>
      <c r="M344" s="8">
        <v>19690721</v>
      </c>
      <c r="N344" s="19">
        <f ca="1">ROUND(((TODAY())-(DATEVALUE(REPLACE(REPLACE(M344,5,0,"-"),8,0,"-"))))/365,0)</f>
        <v>51</v>
      </c>
      <c r="O344" s="20"/>
      <c r="P344" s="20">
        <v>2</v>
      </c>
      <c r="Q344" s="20">
        <v>500</v>
      </c>
      <c r="R344" s="20"/>
      <c r="S344" s="20"/>
      <c r="T344" s="8">
        <v>19550525</v>
      </c>
      <c r="U344" s="20">
        <f ca="1">ROUND(((TODAY())-(DATEVALUE(REPLACE(REPLACE(T344,5,0,"-"),8,0,"-"))))/365,0)</f>
        <v>65</v>
      </c>
      <c r="V344" s="20">
        <f ca="1">COUNTIF(U$2:U$526,U344)</f>
        <v>76</v>
      </c>
      <c r="W344" s="8">
        <v>19550525</v>
      </c>
      <c r="X344" s="8" t="b">
        <f>T344=W344</f>
        <v>1</v>
      </c>
      <c r="Y344" s="5" t="s">
        <v>5</v>
      </c>
      <c r="Z344" s="20">
        <v>2</v>
      </c>
      <c r="AA344" s="5" t="s">
        <v>13</v>
      </c>
      <c r="AB344" s="5" t="s">
        <v>7</v>
      </c>
      <c r="AC344" s="5" t="s">
        <v>7</v>
      </c>
      <c r="AD344" s="7" t="s">
        <v>0</v>
      </c>
      <c r="AE344" s="7" t="s">
        <v>0</v>
      </c>
      <c r="AF344" s="8">
        <v>0</v>
      </c>
      <c r="AG344" s="8"/>
      <c r="AH344" s="7" t="s">
        <v>9</v>
      </c>
    </row>
    <row r="345" spans="1:34" ht="15.75" x14ac:dyDescent="0.3">
      <c r="A345" s="23" t="s">
        <v>551</v>
      </c>
      <c r="B345" s="27" t="str">
        <f>REPLACE(REPLACE(A345,3,0,"-"),6,0,"-")</f>
        <v>RL-73-71</v>
      </c>
      <c r="C345" s="25" t="str">
        <f>REPLACE(REPLACE(A345,1,1,""),2,4,"")</f>
        <v>L</v>
      </c>
      <c r="D345" s="6" t="str">
        <f>(REPLACE(A345,3,4,""))</f>
        <v>RL</v>
      </c>
      <c r="E345" s="5" t="str">
        <f>IFERROR(VALUE(LEFT($B345,2)),"")</f>
        <v/>
      </c>
      <c r="F345" s="5">
        <f>IFERROR(VALUE(MID($B345,4,2)),"")</f>
        <v>73</v>
      </c>
      <c r="G345" s="5">
        <f>IFERROR(VALUE(RIGHT($B345,2)),"")</f>
        <v>71</v>
      </c>
      <c r="H345" s="5">
        <v>1</v>
      </c>
      <c r="I345" s="7" t="s">
        <v>11</v>
      </c>
      <c r="J345" s="7" t="s">
        <v>3</v>
      </c>
      <c r="K345" s="7" t="s">
        <v>46</v>
      </c>
      <c r="L345" s="5">
        <f>COUNTIF(K$2:K$526,K345)</f>
        <v>77</v>
      </c>
      <c r="M345" s="8">
        <v>20110302</v>
      </c>
      <c r="N345" s="19">
        <f ca="1">ROUND(((TODAY())-(DATEVALUE(REPLACE(REPLACE(M345,5,0,"-"),8,0,"-"))))/365,0)</f>
        <v>10</v>
      </c>
      <c r="O345" s="20"/>
      <c r="P345" s="20">
        <v>1</v>
      </c>
      <c r="Q345" s="20">
        <v>350</v>
      </c>
      <c r="R345" s="20"/>
      <c r="S345" s="20"/>
      <c r="T345" s="8">
        <v>19550526</v>
      </c>
      <c r="U345" s="20">
        <f ca="1">ROUND(((TODAY())-(DATEVALUE(REPLACE(REPLACE(T345,5,0,"-"),8,0,"-"))))/365,0)</f>
        <v>65</v>
      </c>
      <c r="V345" s="20">
        <f ca="1">COUNTIF(U$2:U$526,U345)</f>
        <v>76</v>
      </c>
      <c r="W345" s="8">
        <v>19550526</v>
      </c>
      <c r="X345" s="8" t="b">
        <f>T345=W345</f>
        <v>1</v>
      </c>
      <c r="Y345" s="5" t="s">
        <v>5</v>
      </c>
      <c r="Z345" s="20">
        <v>2</v>
      </c>
      <c r="AA345" s="5" t="s">
        <v>13</v>
      </c>
      <c r="AB345" s="5" t="s">
        <v>7</v>
      </c>
      <c r="AC345" s="5" t="s">
        <v>7</v>
      </c>
      <c r="AD345" s="7" t="s">
        <v>0</v>
      </c>
      <c r="AE345" s="7" t="s">
        <v>0</v>
      </c>
      <c r="AF345" s="8">
        <v>0</v>
      </c>
      <c r="AG345" s="8"/>
      <c r="AH345" s="7" t="s">
        <v>9</v>
      </c>
    </row>
    <row r="346" spans="1:34" ht="15.75" x14ac:dyDescent="0.3">
      <c r="A346" s="23" t="s">
        <v>519</v>
      </c>
      <c r="B346" s="27" t="str">
        <f>REPLACE(REPLACE(A346,3,0,"-"),6,0,"-")</f>
        <v>RL-80-79</v>
      </c>
      <c r="C346" s="25" t="str">
        <f>REPLACE(REPLACE(A346,1,1,""),2,4,"")</f>
        <v>L</v>
      </c>
      <c r="D346" s="6" t="str">
        <f>(REPLACE(A346,3,4,""))</f>
        <v>RL</v>
      </c>
      <c r="E346" s="5" t="str">
        <f>IFERROR(VALUE(LEFT($B346,2)),"")</f>
        <v/>
      </c>
      <c r="F346" s="5">
        <f>IFERROR(VALUE(MID($B346,4,2)),"")</f>
        <v>80</v>
      </c>
      <c r="G346" s="5">
        <f>IFERROR(VALUE(RIGHT($B346,2)),"")</f>
        <v>79</v>
      </c>
      <c r="H346" s="5">
        <v>1</v>
      </c>
      <c r="I346" s="7" t="s">
        <v>11</v>
      </c>
      <c r="J346" s="7" t="s">
        <v>3</v>
      </c>
      <c r="K346" s="7" t="s">
        <v>234</v>
      </c>
      <c r="L346" s="5">
        <f>COUNTIF(K$2:K$526,K346)</f>
        <v>5</v>
      </c>
      <c r="M346" s="8">
        <v>20180706</v>
      </c>
      <c r="N346" s="19">
        <f ca="1">ROUND(((TODAY())-(DATEVALUE(REPLACE(REPLACE(M346,5,0,"-"),8,0,"-"))))/365,0)</f>
        <v>2</v>
      </c>
      <c r="O346" s="20"/>
      <c r="P346" s="20">
        <v>1</v>
      </c>
      <c r="Q346" s="20">
        <v>350</v>
      </c>
      <c r="R346" s="20"/>
      <c r="S346" s="20"/>
      <c r="T346" s="8">
        <v>19550528</v>
      </c>
      <c r="U346" s="20">
        <f ca="1">ROUND(((TODAY())-(DATEVALUE(REPLACE(REPLACE(T346,5,0,"-"),8,0,"-"))))/365,0)</f>
        <v>65</v>
      </c>
      <c r="V346" s="20">
        <f ca="1">COUNTIF(U$2:U$526,U346)</f>
        <v>76</v>
      </c>
      <c r="W346" s="8">
        <v>19550528</v>
      </c>
      <c r="X346" s="8" t="b">
        <f>T346=W346</f>
        <v>1</v>
      </c>
      <c r="Y346" s="5" t="s">
        <v>5</v>
      </c>
      <c r="Z346" s="20">
        <v>2</v>
      </c>
      <c r="AA346" s="5" t="s">
        <v>13</v>
      </c>
      <c r="AB346" s="5" t="s">
        <v>7</v>
      </c>
      <c r="AC346" s="5" t="s">
        <v>7</v>
      </c>
      <c r="AD346" s="7" t="s">
        <v>115</v>
      </c>
      <c r="AE346" s="7" t="s">
        <v>0</v>
      </c>
      <c r="AF346" s="8">
        <v>0</v>
      </c>
      <c r="AG346" s="8"/>
      <c r="AH346" s="7" t="s">
        <v>9</v>
      </c>
    </row>
    <row r="347" spans="1:34" ht="15.75" x14ac:dyDescent="0.3">
      <c r="A347" s="23" t="s">
        <v>209</v>
      </c>
      <c r="B347" s="27" t="str">
        <f>REPLACE(REPLACE(A347,3,0,"-"),6,0,"-")</f>
        <v>RL-89-94</v>
      </c>
      <c r="C347" s="25" t="str">
        <f>REPLACE(REPLACE(A347,1,1,""),2,4,"")</f>
        <v>L</v>
      </c>
      <c r="D347" s="6" t="str">
        <f>(REPLACE(A347,3,4,""))</f>
        <v>RL</v>
      </c>
      <c r="E347" s="5" t="str">
        <f>IFERROR(VALUE(LEFT($B347,2)),"")</f>
        <v/>
      </c>
      <c r="F347" s="5">
        <f>IFERROR(VALUE(MID($B347,4,2)),"")</f>
        <v>89</v>
      </c>
      <c r="G347" s="5">
        <f>IFERROR(VALUE(RIGHT($B347,2)),"")</f>
        <v>94</v>
      </c>
      <c r="H347" s="5">
        <v>1</v>
      </c>
      <c r="I347" s="7" t="s">
        <v>11</v>
      </c>
      <c r="J347" s="7" t="s">
        <v>3</v>
      </c>
      <c r="K347" s="7" t="s">
        <v>210</v>
      </c>
      <c r="L347" s="5">
        <f>COUNTIF(K$2:K$526,K347)</f>
        <v>1</v>
      </c>
      <c r="M347" s="8">
        <v>20080730</v>
      </c>
      <c r="N347" s="19">
        <f ca="1">ROUND(((TODAY())-(DATEVALUE(REPLACE(REPLACE(M347,5,0,"-"),8,0,"-"))))/365,0)</f>
        <v>12</v>
      </c>
      <c r="O347" s="20"/>
      <c r="P347" s="20">
        <v>1</v>
      </c>
      <c r="Q347" s="20">
        <v>350</v>
      </c>
      <c r="R347" s="20"/>
      <c r="S347" s="20"/>
      <c r="T347" s="8">
        <v>19550531</v>
      </c>
      <c r="U347" s="20">
        <f ca="1">ROUND(((TODAY())-(DATEVALUE(REPLACE(REPLACE(T347,5,0,"-"),8,0,"-"))))/365,0)</f>
        <v>65</v>
      </c>
      <c r="V347" s="20">
        <f ca="1">COUNTIF(U$2:U$526,U347)</f>
        <v>76</v>
      </c>
      <c r="W347" s="8">
        <v>19550531</v>
      </c>
      <c r="X347" s="8" t="b">
        <f>T347=W347</f>
        <v>1</v>
      </c>
      <c r="Y347" s="5" t="s">
        <v>5</v>
      </c>
      <c r="Z347" s="20">
        <v>2</v>
      </c>
      <c r="AA347" s="5" t="s">
        <v>13</v>
      </c>
      <c r="AB347" s="5" t="s">
        <v>7</v>
      </c>
      <c r="AC347" s="5" t="s">
        <v>7</v>
      </c>
      <c r="AD347" s="7" t="s">
        <v>0</v>
      </c>
      <c r="AE347" s="7" t="s">
        <v>0</v>
      </c>
      <c r="AF347" s="8">
        <v>0</v>
      </c>
      <c r="AG347" s="8"/>
      <c r="AH347" s="7" t="s">
        <v>9</v>
      </c>
    </row>
    <row r="348" spans="1:34" ht="15.75" x14ac:dyDescent="0.3">
      <c r="A348" s="23" t="s">
        <v>494</v>
      </c>
      <c r="B348" s="27" t="str">
        <f>REPLACE(REPLACE(A348,3,0,"-"),6,0,"-")</f>
        <v>RR-30-35</v>
      </c>
      <c r="C348" s="25" t="str">
        <f>REPLACE(REPLACE(A348,1,1,""),2,4,"")</f>
        <v>R</v>
      </c>
      <c r="D348" s="6" t="str">
        <f>(REPLACE(A348,3,4,""))</f>
        <v>RR</v>
      </c>
      <c r="E348" s="5" t="str">
        <f>IFERROR(VALUE(LEFT($B348,2)),"")</f>
        <v/>
      </c>
      <c r="F348" s="5">
        <f>IFERROR(VALUE(MID($B348,4,2)),"")</f>
        <v>30</v>
      </c>
      <c r="G348" s="5">
        <f>IFERROR(VALUE(RIGHT($B348,2)),"")</f>
        <v>35</v>
      </c>
      <c r="H348" s="5">
        <v>1</v>
      </c>
      <c r="I348" s="7" t="s">
        <v>11</v>
      </c>
      <c r="J348" s="7" t="s">
        <v>3</v>
      </c>
      <c r="K348" s="7" t="s">
        <v>0</v>
      </c>
      <c r="L348" s="5">
        <f>COUNTIF(K$2:K$526,K348)</f>
        <v>37</v>
      </c>
      <c r="M348" s="8">
        <v>20161216</v>
      </c>
      <c r="N348" s="19">
        <f ca="1">ROUND(((TODAY())-(DATEVALUE(REPLACE(REPLACE(M348,5,0,"-"),8,0,"-"))))/365,0)</f>
        <v>4</v>
      </c>
      <c r="O348" s="20"/>
      <c r="P348" s="20">
        <v>1</v>
      </c>
      <c r="Q348" s="20">
        <v>550</v>
      </c>
      <c r="R348" s="20"/>
      <c r="S348" s="20"/>
      <c r="T348" s="8">
        <v>19550616</v>
      </c>
      <c r="U348" s="20">
        <f ca="1">ROUND(((TODAY())-(DATEVALUE(REPLACE(REPLACE(T348,5,0,"-"),8,0,"-"))))/365,0)</f>
        <v>65</v>
      </c>
      <c r="V348" s="20">
        <f ca="1">COUNTIF(U$2:U$526,U348)</f>
        <v>76</v>
      </c>
      <c r="W348" s="8">
        <v>19550616</v>
      </c>
      <c r="X348" s="8" t="b">
        <f>T348=W348</f>
        <v>1</v>
      </c>
      <c r="Y348" s="5" t="s">
        <v>5</v>
      </c>
      <c r="Z348" s="20">
        <v>2</v>
      </c>
      <c r="AA348" s="5" t="s">
        <v>13</v>
      </c>
      <c r="AB348" s="5" t="s">
        <v>7</v>
      </c>
      <c r="AC348" s="5" t="s">
        <v>7</v>
      </c>
      <c r="AD348" s="7" t="s">
        <v>144</v>
      </c>
      <c r="AE348" s="7" t="s">
        <v>0</v>
      </c>
      <c r="AF348" s="8">
        <v>0</v>
      </c>
      <c r="AG348" s="8"/>
      <c r="AH348" s="7" t="s">
        <v>9</v>
      </c>
    </row>
    <row r="349" spans="1:34" ht="15.75" x14ac:dyDescent="0.3">
      <c r="A349" s="23" t="s">
        <v>152</v>
      </c>
      <c r="B349" s="27" t="str">
        <f>REPLACE(REPLACE(A349,3,0,"-"),6,0,"-")</f>
        <v>RR-59-34</v>
      </c>
      <c r="C349" s="25" t="str">
        <f>REPLACE(REPLACE(A349,1,1,""),2,4,"")</f>
        <v>R</v>
      </c>
      <c r="D349" s="6" t="str">
        <f>(REPLACE(A349,3,4,""))</f>
        <v>RR</v>
      </c>
      <c r="E349" s="5" t="str">
        <f>IFERROR(VALUE(LEFT($B349,2)),"")</f>
        <v/>
      </c>
      <c r="F349" s="5">
        <f>IFERROR(VALUE(MID($B349,4,2)),"")</f>
        <v>59</v>
      </c>
      <c r="G349" s="5">
        <f>IFERROR(VALUE(RIGHT($B349,2)),"")</f>
        <v>34</v>
      </c>
      <c r="H349" s="5">
        <v>1</v>
      </c>
      <c r="I349" s="7" t="s">
        <v>11</v>
      </c>
      <c r="J349" s="7" t="s">
        <v>3</v>
      </c>
      <c r="K349" s="7" t="s">
        <v>0</v>
      </c>
      <c r="L349" s="5">
        <f>COUNTIF(K$2:K$526,K349)</f>
        <v>37</v>
      </c>
      <c r="M349" s="8">
        <v>20161216</v>
      </c>
      <c r="N349" s="19">
        <f ca="1">ROUND(((TODAY())-(DATEVALUE(REPLACE(REPLACE(M349,5,0,"-"),8,0,"-"))))/365,0)</f>
        <v>4</v>
      </c>
      <c r="O349" s="20"/>
      <c r="P349" s="20">
        <v>1</v>
      </c>
      <c r="Q349" s="20">
        <v>500</v>
      </c>
      <c r="R349" s="20"/>
      <c r="S349" s="20"/>
      <c r="T349" s="8">
        <v>19550625</v>
      </c>
      <c r="U349" s="20">
        <f ca="1">ROUND(((TODAY())-(DATEVALUE(REPLACE(REPLACE(T349,5,0,"-"),8,0,"-"))))/365,0)</f>
        <v>65</v>
      </c>
      <c r="V349" s="20">
        <f ca="1">COUNTIF(U$2:U$526,U349)</f>
        <v>76</v>
      </c>
      <c r="W349" s="8">
        <v>19550625</v>
      </c>
      <c r="X349" s="8" t="b">
        <f>T349=W349</f>
        <v>1</v>
      </c>
      <c r="Y349" s="5" t="s">
        <v>5</v>
      </c>
      <c r="Z349" s="20">
        <v>2</v>
      </c>
      <c r="AA349" s="5" t="s">
        <v>13</v>
      </c>
      <c r="AB349" s="5" t="s">
        <v>7</v>
      </c>
      <c r="AC349" s="5" t="s">
        <v>7</v>
      </c>
      <c r="AD349" s="7" t="s">
        <v>144</v>
      </c>
      <c r="AE349" s="7" t="s">
        <v>0</v>
      </c>
      <c r="AF349" s="8">
        <v>0</v>
      </c>
      <c r="AG349" s="8"/>
      <c r="AH349" s="7" t="s">
        <v>9</v>
      </c>
    </row>
    <row r="350" spans="1:34" ht="15.75" x14ac:dyDescent="0.3">
      <c r="A350" s="23" t="s">
        <v>312</v>
      </c>
      <c r="B350" s="27" t="str">
        <f>REPLACE(REPLACE(A350,3,0,"-"),6,0,"-")</f>
        <v>RR-55-41</v>
      </c>
      <c r="C350" s="25" t="str">
        <f>REPLACE(REPLACE(A350,1,1,""),2,4,"")</f>
        <v>R</v>
      </c>
      <c r="D350" s="6" t="str">
        <f>(REPLACE(A350,3,4,""))</f>
        <v>RR</v>
      </c>
      <c r="E350" s="5" t="str">
        <f>IFERROR(VALUE(LEFT($B350,2)),"")</f>
        <v/>
      </c>
      <c r="F350" s="5">
        <f>IFERROR(VALUE(MID($B350,4,2)),"")</f>
        <v>55</v>
      </c>
      <c r="G350" s="5">
        <f>IFERROR(VALUE(RIGHT($B350,2)),"")</f>
        <v>41</v>
      </c>
      <c r="H350" s="5">
        <v>1</v>
      </c>
      <c r="I350" s="7" t="s">
        <v>11</v>
      </c>
      <c r="J350" s="7" t="s">
        <v>3</v>
      </c>
      <c r="K350" s="7" t="s">
        <v>46</v>
      </c>
      <c r="L350" s="5">
        <f>COUNTIF(K$2:K$526,K350)</f>
        <v>77</v>
      </c>
      <c r="M350" s="8">
        <v>19890109</v>
      </c>
      <c r="N350" s="19">
        <f ca="1">ROUND(((TODAY())-(DATEVALUE(REPLACE(REPLACE(M350,5,0,"-"),8,0,"-"))))/365,0)</f>
        <v>32</v>
      </c>
      <c r="O350" s="20"/>
      <c r="P350" s="20">
        <v>1</v>
      </c>
      <c r="Q350" s="20">
        <v>350</v>
      </c>
      <c r="R350" s="20"/>
      <c r="S350" s="20"/>
      <c r="T350" s="8">
        <v>19550625</v>
      </c>
      <c r="U350" s="20">
        <f ca="1">ROUND(((TODAY())-(DATEVALUE(REPLACE(REPLACE(T350,5,0,"-"),8,0,"-"))))/365,0)</f>
        <v>65</v>
      </c>
      <c r="V350" s="20">
        <f ca="1">COUNTIF(U$2:U$526,U350)</f>
        <v>76</v>
      </c>
      <c r="W350" s="8">
        <v>19550625</v>
      </c>
      <c r="X350" s="8" t="b">
        <f>T350=W350</f>
        <v>1</v>
      </c>
      <c r="Y350" s="5" t="s">
        <v>5</v>
      </c>
      <c r="Z350" s="20">
        <v>2</v>
      </c>
      <c r="AA350" s="5" t="s">
        <v>13</v>
      </c>
      <c r="AB350" s="5" t="s">
        <v>7</v>
      </c>
      <c r="AC350" s="5" t="s">
        <v>7</v>
      </c>
      <c r="AD350" s="7" t="s">
        <v>0</v>
      </c>
      <c r="AE350" s="7" t="s">
        <v>0</v>
      </c>
      <c r="AF350" s="8">
        <v>0</v>
      </c>
      <c r="AG350" s="8"/>
      <c r="AH350" s="7" t="s">
        <v>9</v>
      </c>
    </row>
    <row r="351" spans="1:34" ht="15.75" x14ac:dyDescent="0.3">
      <c r="A351" s="23" t="s">
        <v>820</v>
      </c>
      <c r="B351" s="27" t="str">
        <f>REPLACE(REPLACE(A351,3,0,"-"),6,0,"-")</f>
        <v>RR-60-91</v>
      </c>
      <c r="C351" s="25" t="str">
        <f>REPLACE(REPLACE(A351,1,1,""),2,4,"")</f>
        <v>R</v>
      </c>
      <c r="D351" s="6" t="str">
        <f>(REPLACE(A351,3,4,""))</f>
        <v>RR</v>
      </c>
      <c r="E351" s="5" t="str">
        <f>IFERROR(VALUE(LEFT($B351,2)),"")</f>
        <v/>
      </c>
      <c r="F351" s="5">
        <f>IFERROR(VALUE(MID($B351,4,2)),"")</f>
        <v>60</v>
      </c>
      <c r="G351" s="5">
        <f>IFERROR(VALUE(RIGHT($B351,2)),"")</f>
        <v>91</v>
      </c>
      <c r="H351" s="5">
        <v>1</v>
      </c>
      <c r="I351" s="7" t="s">
        <v>11</v>
      </c>
      <c r="J351" s="7" t="s">
        <v>3</v>
      </c>
      <c r="K351" s="7" t="s">
        <v>46</v>
      </c>
      <c r="L351" s="5">
        <f>COUNTIF(K$2:K$526,K351)</f>
        <v>77</v>
      </c>
      <c r="M351" s="8">
        <v>20150622</v>
      </c>
      <c r="N351" s="19">
        <f ca="1">ROUND(((TODAY())-(DATEVALUE(REPLACE(REPLACE(M351,5,0,"-"),8,0,"-"))))/365,0)</f>
        <v>5</v>
      </c>
      <c r="O351" s="20">
        <v>2</v>
      </c>
      <c r="P351" s="20">
        <v>1</v>
      </c>
      <c r="Q351" s="20">
        <v>499</v>
      </c>
      <c r="R351" s="20">
        <v>175</v>
      </c>
      <c r="S351" s="20">
        <v>185</v>
      </c>
      <c r="T351" s="8">
        <v>19550627</v>
      </c>
      <c r="U351" s="20">
        <f ca="1">ROUND(((TODAY())-(DATEVALUE(REPLACE(REPLACE(T351,5,0,"-"),8,0,"-"))))/365,0)</f>
        <v>65</v>
      </c>
      <c r="V351" s="20">
        <f ca="1">COUNTIF(U$2:U$526,U351)</f>
        <v>76</v>
      </c>
      <c r="W351" s="8">
        <v>19550627</v>
      </c>
      <c r="X351" s="8" t="b">
        <f>T351=W351</f>
        <v>1</v>
      </c>
      <c r="Y351" s="5" t="s">
        <v>5</v>
      </c>
      <c r="Z351" s="20">
        <v>2</v>
      </c>
      <c r="AA351" s="5" t="s">
        <v>13</v>
      </c>
      <c r="AB351" s="5" t="s">
        <v>7</v>
      </c>
      <c r="AC351" s="5" t="s">
        <v>7</v>
      </c>
      <c r="AD351" s="7" t="s">
        <v>180</v>
      </c>
      <c r="AE351" s="7" t="s">
        <v>0</v>
      </c>
      <c r="AF351" s="8">
        <v>0.1</v>
      </c>
      <c r="AG351" s="8">
        <v>140</v>
      </c>
      <c r="AH351" s="7" t="s">
        <v>9</v>
      </c>
    </row>
    <row r="352" spans="1:34" ht="15.75" x14ac:dyDescent="0.3">
      <c r="A352" s="23" t="s">
        <v>320</v>
      </c>
      <c r="B352" s="27" t="str">
        <f>REPLACE(REPLACE(A352,3,0,"-"),6,0,"-")</f>
        <v>ZM-75-66</v>
      </c>
      <c r="C352" s="25" t="str">
        <f>REPLACE(REPLACE(A352,1,1,""),2,4,"")</f>
        <v>M</v>
      </c>
      <c r="D352" s="6" t="str">
        <f>(REPLACE(A352,3,4,""))</f>
        <v>ZM</v>
      </c>
      <c r="E352" s="5" t="str">
        <f>IFERROR(VALUE(LEFT($B352,2)),"")</f>
        <v/>
      </c>
      <c r="F352" s="5">
        <f>IFERROR(VALUE(MID($B352,4,2)),"")</f>
        <v>75</v>
      </c>
      <c r="G352" s="5">
        <f>IFERROR(VALUE(RIGHT($B352,2)),"")</f>
        <v>66</v>
      </c>
      <c r="H352" s="5" t="s">
        <v>860</v>
      </c>
      <c r="I352" s="7" t="s">
        <v>135</v>
      </c>
      <c r="J352" s="7" t="s">
        <v>3</v>
      </c>
      <c r="K352" s="7" t="s">
        <v>93</v>
      </c>
      <c r="L352" s="5">
        <f>COUNTIF(K$2:K$526,K352)</f>
        <v>12</v>
      </c>
      <c r="M352" s="8">
        <v>20100402</v>
      </c>
      <c r="N352" s="19">
        <f ca="1">ROUND(((TODAY())-(DATEVALUE(REPLACE(REPLACE(M352,5,0,"-"),8,0,"-"))))/365,0)</f>
        <v>11</v>
      </c>
      <c r="O352" s="20">
        <v>3</v>
      </c>
      <c r="P352" s="20">
        <v>4</v>
      </c>
      <c r="Q352" s="20">
        <v>1000</v>
      </c>
      <c r="R352" s="20"/>
      <c r="S352" s="20"/>
      <c r="T352" s="8">
        <v>19550628</v>
      </c>
      <c r="U352" s="20">
        <f ca="1">ROUND(((TODAY())-(DATEVALUE(REPLACE(REPLACE(T352,5,0,"-"),8,0,"-"))))/365,0)</f>
        <v>65</v>
      </c>
      <c r="V352" s="20">
        <f ca="1">COUNTIF(U$2:U$526,U352)</f>
        <v>76</v>
      </c>
      <c r="W352" s="8">
        <v>19961219</v>
      </c>
      <c r="X352" s="8" t="b">
        <f>T352=W352</f>
        <v>0</v>
      </c>
      <c r="Y352" s="5" t="s">
        <v>9</v>
      </c>
      <c r="Z352" s="20">
        <v>3</v>
      </c>
      <c r="AA352" s="5" t="s">
        <v>136</v>
      </c>
      <c r="AB352" s="5" t="s">
        <v>7</v>
      </c>
      <c r="AC352" s="5" t="s">
        <v>7</v>
      </c>
      <c r="AD352" s="7" t="s">
        <v>321</v>
      </c>
      <c r="AE352" s="7" t="s">
        <v>0</v>
      </c>
      <c r="AF352" s="8">
        <v>0</v>
      </c>
      <c r="AG352" s="8"/>
      <c r="AH352" s="7" t="s">
        <v>9</v>
      </c>
    </row>
    <row r="353" spans="1:34" ht="15.75" x14ac:dyDescent="0.3">
      <c r="A353" s="23" t="s">
        <v>96</v>
      </c>
      <c r="B353" s="27" t="str">
        <f>REPLACE(REPLACE(A353,3,0,"-"),6,0,"-")</f>
        <v>ZM-88-94</v>
      </c>
      <c r="C353" s="25" t="str">
        <f>REPLACE(REPLACE(A353,1,1,""),2,4,"")</f>
        <v>M</v>
      </c>
      <c r="D353" s="6" t="str">
        <f>(REPLACE(A353,3,4,""))</f>
        <v>ZM</v>
      </c>
      <c r="E353" s="5" t="str">
        <f>IFERROR(VALUE(LEFT($B353,2)),"")</f>
        <v/>
      </c>
      <c r="F353" s="5">
        <f>IFERROR(VALUE(MID($B353,4,2)),"")</f>
        <v>88</v>
      </c>
      <c r="G353" s="5">
        <f>IFERROR(VALUE(RIGHT($B353,2)),"")</f>
        <v>94</v>
      </c>
      <c r="H353" s="5" t="s">
        <v>860</v>
      </c>
      <c r="I353" s="7" t="s">
        <v>11</v>
      </c>
      <c r="J353" s="7" t="s">
        <v>3</v>
      </c>
      <c r="K353" s="7" t="s">
        <v>38</v>
      </c>
      <c r="L353" s="5">
        <f>COUNTIF(K$2:K$526,K353)</f>
        <v>29</v>
      </c>
      <c r="M353" s="8">
        <v>20200605</v>
      </c>
      <c r="N353" s="19">
        <f ca="1">ROUND(((TODAY())-(DATEVALUE(REPLACE(REPLACE(M353,5,0,"-"),8,0,"-"))))/365,0)</f>
        <v>0</v>
      </c>
      <c r="O353" s="20"/>
      <c r="P353" s="20">
        <v>1</v>
      </c>
      <c r="Q353" s="20">
        <v>497</v>
      </c>
      <c r="R353" s="20"/>
      <c r="S353" s="20"/>
      <c r="T353" s="8">
        <v>19550630</v>
      </c>
      <c r="U353" s="20">
        <f ca="1">ROUND(((TODAY())-(DATEVALUE(REPLACE(REPLACE(T353,5,0,"-"),8,0,"-"))))/365,0)</f>
        <v>65</v>
      </c>
      <c r="V353" s="20">
        <f ca="1">COUNTIF(U$2:U$526,U353)</f>
        <v>76</v>
      </c>
      <c r="W353" s="8">
        <v>19990209</v>
      </c>
      <c r="X353" s="8" t="b">
        <f>T353=W353</f>
        <v>0</v>
      </c>
      <c r="Y353" s="5" t="s">
        <v>9</v>
      </c>
      <c r="Z353" s="20">
        <v>2</v>
      </c>
      <c r="AA353" s="5" t="s">
        <v>13</v>
      </c>
      <c r="AB353" s="5" t="s">
        <v>7</v>
      </c>
      <c r="AC353" s="5" t="s">
        <v>7</v>
      </c>
      <c r="AD353" s="7" t="s">
        <v>97</v>
      </c>
      <c r="AE353" s="7" t="s">
        <v>0</v>
      </c>
      <c r="AF353" s="8">
        <v>0</v>
      </c>
      <c r="AG353" s="8"/>
      <c r="AH353" s="7" t="s">
        <v>9</v>
      </c>
    </row>
    <row r="354" spans="1:34" ht="15.75" x14ac:dyDescent="0.3">
      <c r="A354" s="23" t="s">
        <v>222</v>
      </c>
      <c r="B354" s="27" t="str">
        <f>REPLACE(REPLACE(A354,3,0,"-"),6,0,"-")</f>
        <v>ZM-95-61</v>
      </c>
      <c r="C354" s="25" t="str">
        <f>REPLACE(REPLACE(A354,1,1,""),2,4,"")</f>
        <v>M</v>
      </c>
      <c r="D354" s="6" t="str">
        <f>(REPLACE(A354,3,4,""))</f>
        <v>ZM</v>
      </c>
      <c r="E354" s="5" t="str">
        <f>IFERROR(VALUE(LEFT($B354,2)),"")</f>
        <v/>
      </c>
      <c r="F354" s="5">
        <f>IFERROR(VALUE(MID($B354,4,2)),"")</f>
        <v>95</v>
      </c>
      <c r="G354" s="5">
        <f>IFERROR(VALUE(RIGHT($B354,2)),"")</f>
        <v>61</v>
      </c>
      <c r="H354" s="5" t="s">
        <v>860</v>
      </c>
      <c r="I354" s="7" t="s">
        <v>11</v>
      </c>
      <c r="J354" s="7" t="s">
        <v>3</v>
      </c>
      <c r="K354" s="7" t="s">
        <v>23</v>
      </c>
      <c r="L354" s="5">
        <f>COUNTIF(K$2:K$526,K354)</f>
        <v>19</v>
      </c>
      <c r="M354" s="8">
        <v>20191112</v>
      </c>
      <c r="N354" s="19">
        <f ca="1">ROUND(((TODAY())-(DATEVALUE(REPLACE(REPLACE(M354,5,0,"-"),8,0,"-"))))/365,0)</f>
        <v>1</v>
      </c>
      <c r="O354" s="20"/>
      <c r="P354" s="20">
        <v>1</v>
      </c>
      <c r="Q354" s="20">
        <v>500</v>
      </c>
      <c r="R354" s="20">
        <v>180</v>
      </c>
      <c r="S354" s="20">
        <v>187</v>
      </c>
      <c r="T354" s="8">
        <v>19550630</v>
      </c>
      <c r="U354" s="20">
        <f ca="1">ROUND(((TODAY())-(DATEVALUE(REPLACE(REPLACE(T354,5,0,"-"),8,0,"-"))))/365,0)</f>
        <v>65</v>
      </c>
      <c r="V354" s="20">
        <f ca="1">COUNTIF(U$2:U$526,U354)</f>
        <v>76</v>
      </c>
      <c r="W354" s="8">
        <v>20000223</v>
      </c>
      <c r="X354" s="8" t="b">
        <f>T354=W354</f>
        <v>0</v>
      </c>
      <c r="Y354" s="5" t="s">
        <v>5</v>
      </c>
      <c r="Z354" s="20">
        <v>2</v>
      </c>
      <c r="AA354" s="5" t="s">
        <v>13</v>
      </c>
      <c r="AB354" s="5" t="s">
        <v>7</v>
      </c>
      <c r="AC354" s="5" t="s">
        <v>7</v>
      </c>
      <c r="AD354" s="7" t="s">
        <v>106</v>
      </c>
      <c r="AE354" s="7" t="s">
        <v>0</v>
      </c>
      <c r="AF354" s="8">
        <v>0.05</v>
      </c>
      <c r="AG354" s="8">
        <v>144</v>
      </c>
      <c r="AH354" s="7" t="s">
        <v>9</v>
      </c>
    </row>
    <row r="355" spans="1:34" ht="15.75" x14ac:dyDescent="0.3">
      <c r="A355" s="23" t="s">
        <v>459</v>
      </c>
      <c r="B355" s="27" t="str">
        <f>REPLACE(REPLACE(A355,3,0,"-"),6,0,"-")</f>
        <v>ZM-56-50</v>
      </c>
      <c r="C355" s="25" t="str">
        <f>REPLACE(REPLACE(A355,1,1,""),2,4,"")</f>
        <v>M</v>
      </c>
      <c r="D355" s="6" t="str">
        <f>(REPLACE(A355,3,4,""))</f>
        <v>ZM</v>
      </c>
      <c r="E355" s="5" t="str">
        <f>IFERROR(VALUE(LEFT($B355,2)),"")</f>
        <v/>
      </c>
      <c r="F355" s="5">
        <f>IFERROR(VALUE(MID($B355,4,2)),"")</f>
        <v>56</v>
      </c>
      <c r="G355" s="5">
        <f>IFERROR(VALUE(RIGHT($B355,2)),"")</f>
        <v>50</v>
      </c>
      <c r="H355" s="5" t="s">
        <v>860</v>
      </c>
      <c r="I355" s="7" t="s">
        <v>11</v>
      </c>
      <c r="J355" s="7" t="s">
        <v>3</v>
      </c>
      <c r="K355" s="7" t="s">
        <v>460</v>
      </c>
      <c r="L355" s="5">
        <f>COUNTIF(K$2:K$526,K355)</f>
        <v>1</v>
      </c>
      <c r="M355" s="8">
        <v>20060324</v>
      </c>
      <c r="N355" s="19">
        <f ca="1">ROUND(((TODAY())-(DATEVALUE(REPLACE(REPLACE(M355,5,0,"-"),8,0,"-"))))/365,0)</f>
        <v>15</v>
      </c>
      <c r="O355" s="20"/>
      <c r="P355" s="20">
        <v>1</v>
      </c>
      <c r="Q355" s="20">
        <v>500</v>
      </c>
      <c r="R355" s="20"/>
      <c r="S355" s="20"/>
      <c r="T355" s="8">
        <v>19550630</v>
      </c>
      <c r="U355" s="20">
        <f ca="1">ROUND(((TODAY())-(DATEVALUE(REPLACE(REPLACE(T355,5,0,"-"),8,0,"-"))))/365,0)</f>
        <v>65</v>
      </c>
      <c r="V355" s="20">
        <f ca="1">COUNTIF(U$2:U$526,U355)</f>
        <v>76</v>
      </c>
      <c r="W355" s="8">
        <v>19950104</v>
      </c>
      <c r="X355" s="8" t="b">
        <f>T355=W355</f>
        <v>0</v>
      </c>
      <c r="Y355" s="5" t="s">
        <v>5</v>
      </c>
      <c r="Z355" s="20">
        <v>2</v>
      </c>
      <c r="AA355" s="5" t="s">
        <v>13</v>
      </c>
      <c r="AB355" s="5" t="s">
        <v>7</v>
      </c>
      <c r="AC355" s="5" t="s">
        <v>7</v>
      </c>
      <c r="AD355" s="7" t="s">
        <v>106</v>
      </c>
      <c r="AE355" s="7" t="s">
        <v>0</v>
      </c>
      <c r="AF355" s="8">
        <v>0</v>
      </c>
      <c r="AG355" s="8"/>
      <c r="AH355" s="7" t="s">
        <v>9</v>
      </c>
    </row>
    <row r="356" spans="1:34" ht="15.75" x14ac:dyDescent="0.3">
      <c r="A356" s="23" t="s">
        <v>556</v>
      </c>
      <c r="B356" s="27" t="str">
        <f>REPLACE(REPLACE(A356,3,0,"-"),6,0,"-")</f>
        <v>ZU-51-95</v>
      </c>
      <c r="C356" s="25" t="str">
        <f>REPLACE(REPLACE(A356,1,1,""),2,4,"")</f>
        <v>U</v>
      </c>
      <c r="D356" s="6" t="str">
        <f>(REPLACE(A356,3,4,""))</f>
        <v>ZU</v>
      </c>
      <c r="E356" s="5" t="str">
        <f>IFERROR(VALUE(LEFT($B356,2)),"")</f>
        <v/>
      </c>
      <c r="F356" s="5">
        <f>IFERROR(VALUE(MID($B356,4,2)),"")</f>
        <v>51</v>
      </c>
      <c r="G356" s="5">
        <f>IFERROR(VALUE(RIGHT($B356,2)),"")</f>
        <v>95</v>
      </c>
      <c r="H356" s="5">
        <v>1</v>
      </c>
      <c r="I356" s="7" t="s">
        <v>11</v>
      </c>
      <c r="J356" s="7" t="s">
        <v>3</v>
      </c>
      <c r="K356" s="7" t="s">
        <v>46</v>
      </c>
      <c r="L356" s="5">
        <f>COUNTIF(K$2:K$526,K356)</f>
        <v>77</v>
      </c>
      <c r="M356" s="8">
        <v>19790817</v>
      </c>
      <c r="N356" s="19">
        <f ca="1">ROUND(((TODAY())-(DATEVALUE(REPLACE(REPLACE(M356,5,0,"-"),8,0,"-"))))/365,0)</f>
        <v>41</v>
      </c>
      <c r="O356" s="20"/>
      <c r="P356" s="20">
        <v>1</v>
      </c>
      <c r="Q356" s="20">
        <v>350</v>
      </c>
      <c r="R356" s="20"/>
      <c r="S356" s="20"/>
      <c r="T356" s="8">
        <v>19550630</v>
      </c>
      <c r="U356" s="20">
        <f ca="1">ROUND(((TODAY())-(DATEVALUE(REPLACE(REPLACE(T356,5,0,"-"),8,0,"-"))))/365,0)</f>
        <v>65</v>
      </c>
      <c r="V356" s="20">
        <f ca="1">COUNTIF(U$2:U$526,U356)</f>
        <v>76</v>
      </c>
      <c r="W356" s="8">
        <v>19560517</v>
      </c>
      <c r="X356" s="8" t="b">
        <f>T356=W356</f>
        <v>0</v>
      </c>
      <c r="Y356" s="5" t="s">
        <v>5</v>
      </c>
      <c r="Z356" s="20">
        <v>2</v>
      </c>
      <c r="AA356" s="5" t="s">
        <v>13</v>
      </c>
      <c r="AB356" s="5" t="s">
        <v>7</v>
      </c>
      <c r="AC356" s="5" t="s">
        <v>7</v>
      </c>
      <c r="AD356" s="7" t="s">
        <v>14</v>
      </c>
      <c r="AE356" s="7" t="s">
        <v>0</v>
      </c>
      <c r="AF356" s="8">
        <v>0</v>
      </c>
      <c r="AG356" s="8"/>
      <c r="AH356" s="7" t="s">
        <v>9</v>
      </c>
    </row>
    <row r="357" spans="1:34" ht="15.75" x14ac:dyDescent="0.3">
      <c r="A357" s="23" t="s">
        <v>604</v>
      </c>
      <c r="B357" s="27" t="str">
        <f>REPLACE(REPLACE(A357,3,0,"-"),6,0,"-")</f>
        <v>ZF-68-90</v>
      </c>
      <c r="C357" s="25" t="str">
        <f>REPLACE(REPLACE(A357,1,1,""),2,4,"")</f>
        <v>F</v>
      </c>
      <c r="D357" s="6" t="str">
        <f>(REPLACE(A357,3,4,""))</f>
        <v>ZF</v>
      </c>
      <c r="E357" s="5" t="str">
        <f>IFERROR(VALUE(LEFT($B357,2)),"")</f>
        <v/>
      </c>
      <c r="F357" s="5">
        <f>IFERROR(VALUE(MID($B357,4,2)),"")</f>
        <v>68</v>
      </c>
      <c r="G357" s="5">
        <f>IFERROR(VALUE(RIGHT($B357,2)),"")</f>
        <v>90</v>
      </c>
      <c r="H357" s="5" t="s">
        <v>860</v>
      </c>
      <c r="I357" s="7" t="s">
        <v>11</v>
      </c>
      <c r="J357" s="7" t="s">
        <v>3</v>
      </c>
      <c r="K357" s="7" t="s">
        <v>216</v>
      </c>
      <c r="L357" s="5">
        <f>COUNTIF(K$2:K$526,K357)</f>
        <v>2</v>
      </c>
      <c r="M357" s="8">
        <v>20120319</v>
      </c>
      <c r="N357" s="19">
        <f ca="1">ROUND(((TODAY())-(DATEVALUE(REPLACE(REPLACE(M357,5,0,"-"),8,0,"-"))))/365,0)</f>
        <v>9</v>
      </c>
      <c r="O357" s="20">
        <v>2</v>
      </c>
      <c r="P357" s="20">
        <v>1</v>
      </c>
      <c r="Q357" s="20">
        <v>497</v>
      </c>
      <c r="R357" s="20">
        <v>178</v>
      </c>
      <c r="S357" s="20">
        <v>184</v>
      </c>
      <c r="T357" s="8">
        <v>19550630</v>
      </c>
      <c r="U357" s="20">
        <f ca="1">ROUND(((TODAY())-(DATEVALUE(REPLACE(REPLACE(T357,5,0,"-"),8,0,"-"))))/365,0)</f>
        <v>65</v>
      </c>
      <c r="V357" s="20">
        <f ca="1">COUNTIF(U$2:U$526,U357)</f>
        <v>76</v>
      </c>
      <c r="W357" s="8">
        <v>20120319</v>
      </c>
      <c r="X357" s="8" t="b">
        <f>T357=W357</f>
        <v>0</v>
      </c>
      <c r="Y357" s="5" t="s">
        <v>5</v>
      </c>
      <c r="Z357" s="20">
        <v>2</v>
      </c>
      <c r="AA357" s="5" t="s">
        <v>13</v>
      </c>
      <c r="AB357" s="5" t="s">
        <v>7</v>
      </c>
      <c r="AC357" s="5" t="s">
        <v>7</v>
      </c>
      <c r="AD357" s="7" t="s">
        <v>272</v>
      </c>
      <c r="AE357" s="7" t="s">
        <v>0</v>
      </c>
      <c r="AF357" s="8">
        <v>0.1</v>
      </c>
      <c r="AG357" s="8">
        <v>146</v>
      </c>
      <c r="AH357" s="7" t="s">
        <v>9</v>
      </c>
    </row>
    <row r="358" spans="1:34" ht="15.75" x14ac:dyDescent="0.3">
      <c r="A358" s="23" t="s">
        <v>627</v>
      </c>
      <c r="B358" s="27" t="str">
        <f>REPLACE(REPLACE(A358,3,0,"-"),6,0,"-")</f>
        <v>ZF-85-25</v>
      </c>
      <c r="C358" s="25" t="str">
        <f>REPLACE(REPLACE(A358,1,1,""),2,4,"")</f>
        <v>F</v>
      </c>
      <c r="D358" s="6" t="str">
        <f>(REPLACE(A358,3,4,""))</f>
        <v>ZF</v>
      </c>
      <c r="E358" s="5" t="str">
        <f>IFERROR(VALUE(LEFT($B358,2)),"")</f>
        <v/>
      </c>
      <c r="F358" s="5">
        <f>IFERROR(VALUE(MID($B358,4,2)),"")</f>
        <v>85</v>
      </c>
      <c r="G358" s="5">
        <f>IFERROR(VALUE(RIGHT($B358,2)),"")</f>
        <v>25</v>
      </c>
      <c r="H358" s="5" t="s">
        <v>860</v>
      </c>
      <c r="I358" s="7" t="s">
        <v>11</v>
      </c>
      <c r="J358" s="7" t="s">
        <v>3</v>
      </c>
      <c r="K358" s="7" t="s">
        <v>194</v>
      </c>
      <c r="L358" s="5">
        <f>COUNTIF(K$2:K$526,K358)</f>
        <v>5</v>
      </c>
      <c r="M358" s="8">
        <v>20180917</v>
      </c>
      <c r="N358" s="19">
        <f ca="1">ROUND(((TODAY())-(DATEVALUE(REPLACE(REPLACE(M358,5,0,"-"),8,0,"-"))))/365,0)</f>
        <v>2</v>
      </c>
      <c r="O358" s="20">
        <v>1</v>
      </c>
      <c r="P358" s="20">
        <v>1</v>
      </c>
      <c r="Q358" s="20">
        <v>197</v>
      </c>
      <c r="R358" s="20">
        <v>130</v>
      </c>
      <c r="S358" s="20">
        <v>142</v>
      </c>
      <c r="T358" s="8">
        <v>19550630</v>
      </c>
      <c r="U358" s="20">
        <f ca="1">ROUND(((TODAY())-(DATEVALUE(REPLACE(REPLACE(T358,5,0,"-"),8,0,"-"))))/365,0)</f>
        <v>65</v>
      </c>
      <c r="V358" s="20">
        <f ca="1">COUNTIF(U$2:U$526,U358)</f>
        <v>76</v>
      </c>
      <c r="W358" s="8">
        <v>20150313</v>
      </c>
      <c r="X358" s="8" t="b">
        <f>T358=W358</f>
        <v>0</v>
      </c>
      <c r="Y358" s="5" t="s">
        <v>5</v>
      </c>
      <c r="Z358" s="20">
        <v>2</v>
      </c>
      <c r="AA358" s="5" t="s">
        <v>13</v>
      </c>
      <c r="AB358" s="5" t="s">
        <v>7</v>
      </c>
      <c r="AC358" s="5" t="s">
        <v>7</v>
      </c>
      <c r="AD358" s="7" t="s">
        <v>21</v>
      </c>
      <c r="AE358" s="7" t="s">
        <v>0</v>
      </c>
      <c r="AF358" s="8">
        <v>0.05</v>
      </c>
      <c r="AG358" s="8">
        <v>134</v>
      </c>
      <c r="AH358" s="7" t="s">
        <v>9</v>
      </c>
    </row>
    <row r="359" spans="1:34" ht="15.75" x14ac:dyDescent="0.3">
      <c r="A359" s="23" t="s">
        <v>644</v>
      </c>
      <c r="B359" s="27" t="str">
        <f>REPLACE(REPLACE(A359,3,0,"-"),6,0,"-")</f>
        <v>ZF-37-38</v>
      </c>
      <c r="C359" s="25" t="str">
        <f>REPLACE(REPLACE(A359,1,1,""),2,4,"")</f>
        <v>F</v>
      </c>
      <c r="D359" s="6" t="str">
        <f>(REPLACE(A359,3,4,""))</f>
        <v>ZF</v>
      </c>
      <c r="E359" s="5" t="str">
        <f>IFERROR(VALUE(LEFT($B359,2)),"")</f>
        <v/>
      </c>
      <c r="F359" s="5">
        <f>IFERROR(VALUE(MID($B359,4,2)),"")</f>
        <v>37</v>
      </c>
      <c r="G359" s="5">
        <f>IFERROR(VALUE(RIGHT($B359,2)),"")</f>
        <v>38</v>
      </c>
      <c r="H359" s="5" t="s">
        <v>860</v>
      </c>
      <c r="I359" s="7" t="s">
        <v>11</v>
      </c>
      <c r="J359" s="7" t="s">
        <v>3</v>
      </c>
      <c r="K359" s="7" t="s">
        <v>645</v>
      </c>
      <c r="L359" s="5">
        <f>COUNTIF(K$2:K$526,K359)</f>
        <v>1</v>
      </c>
      <c r="M359" s="8">
        <v>20070827</v>
      </c>
      <c r="N359" s="19">
        <f ca="1">ROUND(((TODAY())-(DATEVALUE(REPLACE(REPLACE(M359,5,0,"-"),8,0,"-"))))/365,0)</f>
        <v>13</v>
      </c>
      <c r="O359" s="20"/>
      <c r="P359" s="20">
        <v>1</v>
      </c>
      <c r="Q359" s="20">
        <v>350</v>
      </c>
      <c r="R359" s="20">
        <v>107</v>
      </c>
      <c r="S359" s="20">
        <v>114</v>
      </c>
      <c r="T359" s="8">
        <v>19550630</v>
      </c>
      <c r="U359" s="20">
        <f ca="1">ROUND(((TODAY())-(DATEVALUE(REPLACE(REPLACE(T359,5,0,"-"),8,0,"-"))))/365,0)</f>
        <v>65</v>
      </c>
      <c r="V359" s="20">
        <f ca="1">COUNTIF(U$2:U$526,U359)</f>
        <v>76</v>
      </c>
      <c r="W359" s="8">
        <v>20070411</v>
      </c>
      <c r="X359" s="8" t="b">
        <f>T359=W359</f>
        <v>0</v>
      </c>
      <c r="Y359" s="5" t="s">
        <v>5</v>
      </c>
      <c r="Z359" s="20">
        <v>2</v>
      </c>
      <c r="AA359" s="5" t="s">
        <v>13</v>
      </c>
      <c r="AB359" s="5" t="s">
        <v>7</v>
      </c>
      <c r="AC359" s="5" t="s">
        <v>7</v>
      </c>
      <c r="AD359" s="7" t="s">
        <v>115</v>
      </c>
      <c r="AE359" s="7" t="s">
        <v>0</v>
      </c>
      <c r="AF359" s="8">
        <v>0.13</v>
      </c>
      <c r="AG359" s="8">
        <v>142</v>
      </c>
      <c r="AH359" s="7" t="s">
        <v>9</v>
      </c>
    </row>
    <row r="360" spans="1:34" ht="15.75" x14ac:dyDescent="0.3">
      <c r="A360" s="23" t="s">
        <v>654</v>
      </c>
      <c r="B360" s="27" t="str">
        <f>REPLACE(REPLACE(A360,3,0,"-"),6,0,"-")</f>
        <v>ZL-88-05</v>
      </c>
      <c r="C360" s="25" t="str">
        <f>REPLACE(REPLACE(A360,1,1,""),2,4,"")</f>
        <v>L</v>
      </c>
      <c r="D360" s="6" t="str">
        <f>(REPLACE(A360,3,4,""))</f>
        <v>ZL</v>
      </c>
      <c r="E360" s="5" t="str">
        <f>IFERROR(VALUE(LEFT($B360,2)),"")</f>
        <v/>
      </c>
      <c r="F360" s="5">
        <f>IFERROR(VALUE(MID($B360,4,2)),"")</f>
        <v>88</v>
      </c>
      <c r="G360" s="5">
        <f>IFERROR(VALUE(RIGHT($B360,2)),"")</f>
        <v>5</v>
      </c>
      <c r="H360" s="5">
        <v>1</v>
      </c>
      <c r="I360" s="7" t="s">
        <v>135</v>
      </c>
      <c r="J360" s="7" t="s">
        <v>3</v>
      </c>
      <c r="K360" s="7" t="s">
        <v>655</v>
      </c>
      <c r="L360" s="5">
        <f>COUNTIF(K$2:K$526,K360)</f>
        <v>1</v>
      </c>
      <c r="M360" s="8">
        <v>20071103</v>
      </c>
      <c r="N360" s="19">
        <f ca="1">ROUND(((TODAY())-(DATEVALUE(REPLACE(REPLACE(M360,5,0,"-"),8,0,"-"))))/365,0)</f>
        <v>13</v>
      </c>
      <c r="O360" s="20">
        <v>3</v>
      </c>
      <c r="P360" s="20">
        <v>1</v>
      </c>
      <c r="Q360" s="20">
        <v>350</v>
      </c>
      <c r="R360" s="20">
        <v>150</v>
      </c>
      <c r="S360" s="20">
        <v>157</v>
      </c>
      <c r="T360" s="8">
        <v>19550630</v>
      </c>
      <c r="U360" s="20">
        <f ca="1">ROUND(((TODAY())-(DATEVALUE(REPLACE(REPLACE(T360,5,0,"-"),8,0,"-"))))/365,0)</f>
        <v>65</v>
      </c>
      <c r="V360" s="20">
        <f ca="1">COUNTIF(U$2:U$526,U360)</f>
        <v>76</v>
      </c>
      <c r="W360" s="8">
        <v>19780831</v>
      </c>
      <c r="X360" s="8" t="b">
        <f>T360=W360</f>
        <v>0</v>
      </c>
      <c r="Y360" s="5" t="s">
        <v>5</v>
      </c>
      <c r="Z360" s="20">
        <v>3</v>
      </c>
      <c r="AA360" s="5" t="s">
        <v>136</v>
      </c>
      <c r="AB360" s="5" t="s">
        <v>7</v>
      </c>
      <c r="AC360" s="5" t="s">
        <v>7</v>
      </c>
      <c r="AD360" s="7" t="s">
        <v>656</v>
      </c>
      <c r="AE360" s="7" t="s">
        <v>0</v>
      </c>
      <c r="AF360" s="8">
        <v>0</v>
      </c>
      <c r="AG360" s="8"/>
      <c r="AH360" s="7" t="s">
        <v>9</v>
      </c>
    </row>
    <row r="361" spans="1:34" ht="15.75" x14ac:dyDescent="0.3">
      <c r="A361" s="23" t="s">
        <v>668</v>
      </c>
      <c r="B361" s="27" t="str">
        <f>REPLACE(REPLACE(A361,3,0,"-"),6,0,"-")</f>
        <v>MB-99-SX</v>
      </c>
      <c r="C361" s="25" t="str">
        <f>REPLACE(REPLACE(A361,1,1,""),2,4,"")</f>
        <v>B</v>
      </c>
      <c r="D361" s="6" t="str">
        <f>(REPLACE(A361,3,4,""))</f>
        <v>MB</v>
      </c>
      <c r="E361" s="5" t="str">
        <f>IFERROR(VALUE(LEFT($B361,2)),"")</f>
        <v/>
      </c>
      <c r="F361" s="5">
        <f>IFERROR(VALUE(MID($B361,4,2)),"")</f>
        <v>99</v>
      </c>
      <c r="G361" s="5" t="str">
        <f>IFERROR(VALUE(RIGHT($B361,2)),"")</f>
        <v/>
      </c>
      <c r="H361" s="5" t="s">
        <v>860</v>
      </c>
      <c r="I361" s="7" t="s">
        <v>11</v>
      </c>
      <c r="J361" s="7" t="s">
        <v>3</v>
      </c>
      <c r="K361" s="7" t="s">
        <v>491</v>
      </c>
      <c r="L361" s="5">
        <f>COUNTIF(K$2:K$526,K361)</f>
        <v>2</v>
      </c>
      <c r="M361" s="8">
        <v>20080118</v>
      </c>
      <c r="N361" s="19">
        <f ca="1">ROUND(((TODAY())-(DATEVALUE(REPLACE(REPLACE(M361,5,0,"-"),8,0,"-"))))/365,0)</f>
        <v>13</v>
      </c>
      <c r="O361" s="20"/>
      <c r="P361" s="20">
        <v>2</v>
      </c>
      <c r="Q361" s="20">
        <v>650</v>
      </c>
      <c r="R361" s="20"/>
      <c r="S361" s="20"/>
      <c r="T361" s="8">
        <v>19550630</v>
      </c>
      <c r="U361" s="20">
        <f ca="1">ROUND(((TODAY())-(DATEVALUE(REPLACE(REPLACE(T361,5,0,"-"),8,0,"-"))))/365,0)</f>
        <v>65</v>
      </c>
      <c r="V361" s="20">
        <f ca="1">COUNTIF(U$2:U$526,U361)</f>
        <v>76</v>
      </c>
      <c r="W361" s="8">
        <v>19800702</v>
      </c>
      <c r="X361" s="8" t="b">
        <f>T361=W361</f>
        <v>0</v>
      </c>
      <c r="Y361" s="5" t="s">
        <v>9</v>
      </c>
      <c r="Z361" s="20">
        <v>2</v>
      </c>
      <c r="AA361" s="5" t="s">
        <v>13</v>
      </c>
      <c r="AB361" s="5" t="s">
        <v>7</v>
      </c>
      <c r="AC361" s="5" t="s">
        <v>7</v>
      </c>
      <c r="AD361" s="7" t="s">
        <v>97</v>
      </c>
      <c r="AE361" s="7" t="s">
        <v>0</v>
      </c>
      <c r="AF361" s="8">
        <v>0</v>
      </c>
      <c r="AG361" s="8"/>
      <c r="AH361" s="7" t="s">
        <v>9</v>
      </c>
    </row>
    <row r="362" spans="1:34" ht="15.75" x14ac:dyDescent="0.3">
      <c r="A362" s="23" t="s">
        <v>672</v>
      </c>
      <c r="B362" s="27" t="str">
        <f>REPLACE(REPLACE(A362,3,0,"-"),6,0,"-")</f>
        <v>ZF-61-58</v>
      </c>
      <c r="C362" s="25" t="str">
        <f>REPLACE(REPLACE(A362,1,1,""),2,4,"")</f>
        <v>F</v>
      </c>
      <c r="D362" s="6" t="str">
        <f>(REPLACE(A362,3,4,""))</f>
        <v>ZF</v>
      </c>
      <c r="E362" s="5" t="str">
        <f>IFERROR(VALUE(LEFT($B362,2)),"")</f>
        <v/>
      </c>
      <c r="F362" s="5">
        <f>IFERROR(VALUE(MID($B362,4,2)),"")</f>
        <v>61</v>
      </c>
      <c r="G362" s="5">
        <f>IFERROR(VALUE(RIGHT($B362,2)),"")</f>
        <v>58</v>
      </c>
      <c r="H362" s="5" t="s">
        <v>860</v>
      </c>
      <c r="I362" s="7" t="s">
        <v>135</v>
      </c>
      <c r="J362" s="7" t="s">
        <v>3</v>
      </c>
      <c r="K362" s="7" t="s">
        <v>25</v>
      </c>
      <c r="L362" s="5">
        <f>COUNTIF(K$2:K$526,K362)</f>
        <v>8</v>
      </c>
      <c r="M362" s="8">
        <v>20110228</v>
      </c>
      <c r="N362" s="19">
        <f ca="1">ROUND(((TODAY())-(DATEVALUE(REPLACE(REPLACE(M362,5,0,"-"),8,0,"-"))))/365,0)</f>
        <v>10</v>
      </c>
      <c r="O362" s="20">
        <v>3</v>
      </c>
      <c r="P362" s="20">
        <v>4</v>
      </c>
      <c r="Q362" s="20">
        <v>1000</v>
      </c>
      <c r="R362" s="20">
        <v>280</v>
      </c>
      <c r="S362" s="20">
        <v>287</v>
      </c>
      <c r="T362" s="8">
        <v>19550630</v>
      </c>
      <c r="U362" s="20">
        <f ca="1">ROUND(((TODAY())-(DATEVALUE(REPLACE(REPLACE(T362,5,0,"-"),8,0,"-"))))/365,0)</f>
        <v>65</v>
      </c>
      <c r="V362" s="20">
        <f ca="1">COUNTIF(U$2:U$526,U362)</f>
        <v>76</v>
      </c>
      <c r="W362" s="8">
        <v>20110228</v>
      </c>
      <c r="X362" s="8" t="b">
        <f>T362=W362</f>
        <v>0</v>
      </c>
      <c r="Y362" s="5" t="s">
        <v>5</v>
      </c>
      <c r="Z362" s="20">
        <v>3</v>
      </c>
      <c r="AA362" s="5" t="s">
        <v>136</v>
      </c>
      <c r="AB362" s="5" t="s">
        <v>7</v>
      </c>
      <c r="AC362" s="5" t="s">
        <v>7</v>
      </c>
      <c r="AD362" s="7" t="s">
        <v>60</v>
      </c>
      <c r="AE362" s="7" t="s">
        <v>0</v>
      </c>
      <c r="AF362" s="8">
        <v>0.11</v>
      </c>
      <c r="AG362" s="8">
        <v>143</v>
      </c>
      <c r="AH362" s="7" t="s">
        <v>9</v>
      </c>
    </row>
    <row r="363" spans="1:34" ht="15.75" x14ac:dyDescent="0.3">
      <c r="A363" s="23" t="s">
        <v>800</v>
      </c>
      <c r="B363" s="27" t="str">
        <f>REPLACE(REPLACE(A363,3,0,"-"),6,0,"-")</f>
        <v>ZM-92-67</v>
      </c>
      <c r="C363" s="25" t="str">
        <f>REPLACE(REPLACE(A363,1,1,""),2,4,"")</f>
        <v>M</v>
      </c>
      <c r="D363" s="6" t="str">
        <f>(REPLACE(A363,3,4,""))</f>
        <v>ZM</v>
      </c>
      <c r="E363" s="5" t="str">
        <f>IFERROR(VALUE(LEFT($B363,2)),"")</f>
        <v/>
      </c>
      <c r="F363" s="5">
        <f>IFERROR(VALUE(MID($B363,4,2)),"")</f>
        <v>92</v>
      </c>
      <c r="G363" s="5">
        <f>IFERROR(VALUE(RIGHT($B363,2)),"")</f>
        <v>67</v>
      </c>
      <c r="H363" s="5" t="s">
        <v>860</v>
      </c>
      <c r="I363" s="7" t="s">
        <v>11</v>
      </c>
      <c r="J363" s="7" t="s">
        <v>3</v>
      </c>
      <c r="K363" s="7" t="s">
        <v>141</v>
      </c>
      <c r="L363" s="5">
        <f>COUNTIF(K$2:K$526,K363)</f>
        <v>2</v>
      </c>
      <c r="M363" s="8">
        <v>19990802</v>
      </c>
      <c r="N363" s="19">
        <f ca="1">ROUND(((TODAY())-(DATEVALUE(REPLACE(REPLACE(M363,5,0,"-"),8,0,"-"))))/365,0)</f>
        <v>21</v>
      </c>
      <c r="O363" s="20"/>
      <c r="P363" s="20">
        <v>1</v>
      </c>
      <c r="Q363" s="20">
        <v>598</v>
      </c>
      <c r="R363" s="20">
        <v>180</v>
      </c>
      <c r="S363" s="20">
        <v>187</v>
      </c>
      <c r="T363" s="8">
        <v>19550630</v>
      </c>
      <c r="U363" s="20">
        <f ca="1">ROUND(((TODAY())-(DATEVALUE(REPLACE(REPLACE(T363,5,0,"-"),8,0,"-"))))/365,0)</f>
        <v>65</v>
      </c>
      <c r="V363" s="20">
        <f ca="1">COUNTIF(U$2:U$526,U363)</f>
        <v>76</v>
      </c>
      <c r="W363" s="8">
        <v>19990802</v>
      </c>
      <c r="X363" s="8" t="b">
        <f>T363=W363</f>
        <v>0</v>
      </c>
      <c r="Y363" s="5" t="s">
        <v>5</v>
      </c>
      <c r="Z363" s="20">
        <v>2</v>
      </c>
      <c r="AA363" s="5" t="s">
        <v>13</v>
      </c>
      <c r="AB363" s="5" t="s">
        <v>7</v>
      </c>
      <c r="AC363" s="5" t="s">
        <v>7</v>
      </c>
      <c r="AD363" s="7" t="s">
        <v>106</v>
      </c>
      <c r="AE363" s="7" t="s">
        <v>0</v>
      </c>
      <c r="AF363" s="8">
        <v>0.06</v>
      </c>
      <c r="AG363" s="8">
        <v>142</v>
      </c>
      <c r="AH363" s="7" t="s">
        <v>9</v>
      </c>
    </row>
    <row r="364" spans="1:34" ht="15.75" x14ac:dyDescent="0.3">
      <c r="A364" s="23" t="s">
        <v>845</v>
      </c>
      <c r="B364" s="27" t="str">
        <f>REPLACE(REPLACE(A364,3,0,"-"),6,0,"-")</f>
        <v>ZF-67-41</v>
      </c>
      <c r="C364" s="25" t="str">
        <f>REPLACE(REPLACE(A364,1,1,""),2,4,"")</f>
        <v>F</v>
      </c>
      <c r="D364" s="6" t="str">
        <f>(REPLACE(A364,3,4,""))</f>
        <v>ZF</v>
      </c>
      <c r="E364" s="5" t="str">
        <f>IFERROR(VALUE(LEFT($B364,2)),"")</f>
        <v/>
      </c>
      <c r="F364" s="5">
        <f>IFERROR(VALUE(MID($B364,4,2)),"")</f>
        <v>67</v>
      </c>
      <c r="G364" s="5">
        <f>IFERROR(VALUE(RIGHT($B364,2)),"")</f>
        <v>41</v>
      </c>
      <c r="H364" s="5" t="s">
        <v>860</v>
      </c>
      <c r="I364" s="7" t="s">
        <v>11</v>
      </c>
      <c r="J364" s="7" t="s">
        <v>3</v>
      </c>
      <c r="K364" s="7" t="s">
        <v>38</v>
      </c>
      <c r="L364" s="5">
        <f>COUNTIF(K$2:K$526,K364)</f>
        <v>29</v>
      </c>
      <c r="M364" s="8">
        <v>20200708</v>
      </c>
      <c r="N364" s="19">
        <f ca="1">ROUND(((TODAY())-(DATEVALUE(REPLACE(REPLACE(M364,5,0,"-"),8,0,"-"))))/365,0)</f>
        <v>0</v>
      </c>
      <c r="O364" s="20">
        <v>2</v>
      </c>
      <c r="P364" s="20">
        <v>1</v>
      </c>
      <c r="Q364" s="20">
        <v>499</v>
      </c>
      <c r="R364" s="20">
        <v>170</v>
      </c>
      <c r="S364" s="20">
        <v>177</v>
      </c>
      <c r="T364" s="8">
        <v>19550630</v>
      </c>
      <c r="U364" s="20">
        <f ca="1">ROUND(((TODAY())-(DATEVALUE(REPLACE(REPLACE(T364,5,0,"-"),8,0,"-"))))/365,0)</f>
        <v>65</v>
      </c>
      <c r="V364" s="20">
        <f ca="1">COUNTIF(U$2:U$526,U364)</f>
        <v>76</v>
      </c>
      <c r="W364" s="8">
        <v>20111130</v>
      </c>
      <c r="X364" s="8" t="b">
        <f>T364=W364</f>
        <v>0</v>
      </c>
      <c r="Y364" s="5" t="s">
        <v>5</v>
      </c>
      <c r="Z364" s="20">
        <v>2</v>
      </c>
      <c r="AA364" s="5" t="s">
        <v>13</v>
      </c>
      <c r="AB364" s="5" t="s">
        <v>7</v>
      </c>
      <c r="AC364" s="5" t="s">
        <v>7</v>
      </c>
      <c r="AD364" s="7" t="s">
        <v>594</v>
      </c>
      <c r="AE364" s="7" t="s">
        <v>0</v>
      </c>
      <c r="AF364" s="8">
        <v>0.02</v>
      </c>
      <c r="AG364" s="8">
        <v>145</v>
      </c>
      <c r="AH364" s="7" t="s">
        <v>9</v>
      </c>
    </row>
    <row r="365" spans="1:34" ht="15.75" x14ac:dyDescent="0.3">
      <c r="A365" s="23" t="s">
        <v>480</v>
      </c>
      <c r="B365" s="27" t="str">
        <f>REPLACE(REPLACE(A365,3,0,"-"),6,0,"-")</f>
        <v>RU-03-61</v>
      </c>
      <c r="C365" s="25" t="str">
        <f>REPLACE(REPLACE(A365,1,1,""),2,4,"")</f>
        <v>U</v>
      </c>
      <c r="D365" s="6" t="str">
        <f>(REPLACE(A365,3,4,""))</f>
        <v>RU</v>
      </c>
      <c r="E365" s="5" t="str">
        <f>IFERROR(VALUE(LEFT($B365,2)),"")</f>
        <v/>
      </c>
      <c r="F365" s="5">
        <f>IFERROR(VALUE(MID($B365,4,2)),"")</f>
        <v>3</v>
      </c>
      <c r="G365" s="5">
        <f>IFERROR(VALUE(RIGHT($B365,2)),"")</f>
        <v>61</v>
      </c>
      <c r="H365" s="5">
        <v>1</v>
      </c>
      <c r="I365" s="7" t="s">
        <v>11</v>
      </c>
      <c r="J365" s="7" t="s">
        <v>3</v>
      </c>
      <c r="K365" s="7" t="s">
        <v>481</v>
      </c>
      <c r="L365" s="5">
        <f>COUNTIF(K$2:K$526,K365)</f>
        <v>1</v>
      </c>
      <c r="M365" s="8">
        <v>20110927</v>
      </c>
      <c r="N365" s="19">
        <f ca="1">ROUND(((TODAY())-(DATEVALUE(REPLACE(REPLACE(M365,5,0,"-"),8,0,"-"))))/365,0)</f>
        <v>9</v>
      </c>
      <c r="O365" s="20"/>
      <c r="P365" s="20">
        <v>1</v>
      </c>
      <c r="Q365" s="20">
        <v>500</v>
      </c>
      <c r="R365" s="20"/>
      <c r="S365" s="20"/>
      <c r="T365" s="8">
        <v>19550713</v>
      </c>
      <c r="U365" s="20">
        <f ca="1">ROUND(((TODAY())-(DATEVALUE(REPLACE(REPLACE(T365,5,0,"-"),8,0,"-"))))/365,0)</f>
        <v>65</v>
      </c>
      <c r="V365" s="20">
        <f ca="1">COUNTIF(U$2:U$526,U365)</f>
        <v>76</v>
      </c>
      <c r="W365" s="8">
        <v>19550713</v>
      </c>
      <c r="X365" s="8" t="b">
        <f>T365=W365</f>
        <v>1</v>
      </c>
      <c r="Y365" s="5" t="s">
        <v>5</v>
      </c>
      <c r="Z365" s="20">
        <v>2</v>
      </c>
      <c r="AA365" s="5" t="s">
        <v>13</v>
      </c>
      <c r="AB365" s="5" t="s">
        <v>7</v>
      </c>
      <c r="AC365" s="5" t="s">
        <v>7</v>
      </c>
      <c r="AD365" s="7" t="s">
        <v>0</v>
      </c>
      <c r="AE365" s="7" t="s">
        <v>0</v>
      </c>
      <c r="AF365" s="8">
        <v>0</v>
      </c>
      <c r="AG365" s="8"/>
      <c r="AH365" s="7" t="s">
        <v>9</v>
      </c>
    </row>
    <row r="366" spans="1:34" ht="15.75" x14ac:dyDescent="0.3">
      <c r="A366" s="23" t="s">
        <v>719</v>
      </c>
      <c r="B366" s="27" t="str">
        <f>REPLACE(REPLACE(A366,3,0,"-"),6,0,"-")</f>
        <v>RU-29-64</v>
      </c>
      <c r="C366" s="25" t="str">
        <f>REPLACE(REPLACE(A366,1,1,""),2,4,"")</f>
        <v>U</v>
      </c>
      <c r="D366" s="6" t="str">
        <f>(REPLACE(A366,3,4,""))</f>
        <v>RU</v>
      </c>
      <c r="E366" s="5" t="str">
        <f>IFERROR(VALUE(LEFT($B366,2)),"")</f>
        <v/>
      </c>
      <c r="F366" s="5">
        <f>IFERROR(VALUE(MID($B366,4,2)),"")</f>
        <v>29</v>
      </c>
      <c r="G366" s="5">
        <f>IFERROR(VALUE(RIGHT($B366,2)),"")</f>
        <v>64</v>
      </c>
      <c r="H366" s="5">
        <v>1</v>
      </c>
      <c r="I366" s="7" t="s">
        <v>11</v>
      </c>
      <c r="J366" s="7" t="s">
        <v>3</v>
      </c>
      <c r="K366" s="7" t="s">
        <v>0</v>
      </c>
      <c r="L366" s="5">
        <f>COUNTIF(K$2:K$526,K366)</f>
        <v>37</v>
      </c>
      <c r="M366" s="8">
        <v>19801223</v>
      </c>
      <c r="N366" s="19">
        <f ca="1">ROUND(((TODAY())-(DATEVALUE(REPLACE(REPLACE(M366,5,0,"-"),8,0,"-"))))/365,0)</f>
        <v>40</v>
      </c>
      <c r="O366" s="20"/>
      <c r="P366" s="20">
        <v>1</v>
      </c>
      <c r="Q366" s="20">
        <v>500</v>
      </c>
      <c r="R366" s="20"/>
      <c r="S366" s="20"/>
      <c r="T366" s="8">
        <v>19550721</v>
      </c>
      <c r="U366" s="20">
        <f ca="1">ROUND(((TODAY())-(DATEVALUE(REPLACE(REPLACE(T366,5,0,"-"),8,0,"-"))))/365,0)</f>
        <v>65</v>
      </c>
      <c r="V366" s="20">
        <f ca="1">COUNTIF(U$2:U$526,U366)</f>
        <v>76</v>
      </c>
      <c r="W366" s="8">
        <v>19550721</v>
      </c>
      <c r="X366" s="8" t="b">
        <f>T366=W366</f>
        <v>1</v>
      </c>
      <c r="Y366" s="5" t="s">
        <v>5</v>
      </c>
      <c r="Z366" s="20">
        <v>2</v>
      </c>
      <c r="AA366" s="5" t="s">
        <v>13</v>
      </c>
      <c r="AB366" s="5" t="s">
        <v>7</v>
      </c>
      <c r="AC366" s="5" t="s">
        <v>7</v>
      </c>
      <c r="AD366" s="7" t="s">
        <v>0</v>
      </c>
      <c r="AE366" s="7" t="s">
        <v>0</v>
      </c>
      <c r="AF366" s="8">
        <v>0</v>
      </c>
      <c r="AG366" s="8"/>
      <c r="AH366" s="7" t="s">
        <v>9</v>
      </c>
    </row>
    <row r="367" spans="1:34" ht="15.75" x14ac:dyDescent="0.3">
      <c r="A367" s="23" t="s">
        <v>753</v>
      </c>
      <c r="B367" s="27" t="str">
        <f>REPLACE(REPLACE(A367,3,0,"-"),6,0,"-")</f>
        <v>ZE-69-01</v>
      </c>
      <c r="C367" s="25" t="str">
        <f>REPLACE(REPLACE(A367,1,1,""),2,4,"")</f>
        <v>E</v>
      </c>
      <c r="D367" s="6" t="str">
        <f>(REPLACE(A367,3,4,""))</f>
        <v>ZE</v>
      </c>
      <c r="E367" s="5" t="str">
        <f>IFERROR(VALUE(LEFT($B367,2)),"")</f>
        <v/>
      </c>
      <c r="F367" s="5">
        <f>IFERROR(VALUE(MID($B367,4,2)),"")</f>
        <v>69</v>
      </c>
      <c r="G367" s="5">
        <f>IFERROR(VALUE(RIGHT($B367,2)),"")</f>
        <v>1</v>
      </c>
      <c r="H367" s="5">
        <v>1</v>
      </c>
      <c r="I367" s="7" t="s">
        <v>135</v>
      </c>
      <c r="J367" s="7" t="s">
        <v>3</v>
      </c>
      <c r="K367" s="7" t="s">
        <v>38</v>
      </c>
      <c r="L367" s="5">
        <f>COUNTIF(K$2:K$526,K367)</f>
        <v>29</v>
      </c>
      <c r="M367" s="8">
        <v>20140811</v>
      </c>
      <c r="N367" s="19">
        <f ca="1">ROUND(((TODAY())-(DATEVALUE(REPLACE(REPLACE(M367,5,0,"-"),8,0,"-"))))/365,0)</f>
        <v>6</v>
      </c>
      <c r="O367" s="20">
        <v>3</v>
      </c>
      <c r="P367" s="20">
        <v>1</v>
      </c>
      <c r="Q367" s="20">
        <v>500</v>
      </c>
      <c r="R367" s="20">
        <v>290</v>
      </c>
      <c r="S367" s="20">
        <v>297</v>
      </c>
      <c r="T367" s="8">
        <v>19550722</v>
      </c>
      <c r="U367" s="20">
        <f ca="1">ROUND(((TODAY())-(DATEVALUE(REPLACE(REPLACE(T367,5,0,"-"),8,0,"-"))))/365,0)</f>
        <v>65</v>
      </c>
      <c r="V367" s="20">
        <f ca="1">COUNTIF(U$2:U$526,U367)</f>
        <v>76</v>
      </c>
      <c r="W367" s="8">
        <v>19550722</v>
      </c>
      <c r="X367" s="8" t="b">
        <f>T367=W367</f>
        <v>1</v>
      </c>
      <c r="Y367" s="5" t="s">
        <v>5</v>
      </c>
      <c r="Z367" s="20">
        <v>3</v>
      </c>
      <c r="AA367" s="5" t="s">
        <v>136</v>
      </c>
      <c r="AB367" s="5" t="s">
        <v>7</v>
      </c>
      <c r="AC367" s="5" t="s">
        <v>7</v>
      </c>
      <c r="AD367" s="7" t="s">
        <v>115</v>
      </c>
      <c r="AE367" s="7" t="s">
        <v>0</v>
      </c>
      <c r="AF367" s="8">
        <v>0</v>
      </c>
      <c r="AG367" s="8"/>
      <c r="AH367" s="7" t="s">
        <v>9</v>
      </c>
    </row>
    <row r="368" spans="1:34" ht="15.75" x14ac:dyDescent="0.3">
      <c r="A368" s="23" t="s">
        <v>61</v>
      </c>
      <c r="B368" s="27" t="str">
        <f>REPLACE(REPLACE(A368,3,0,"-"),6,0,"-")</f>
        <v>RU-42-60</v>
      </c>
      <c r="C368" s="25" t="str">
        <f>REPLACE(REPLACE(A368,1,1,""),2,4,"")</f>
        <v>U</v>
      </c>
      <c r="D368" s="6" t="str">
        <f>(REPLACE(A368,3,4,""))</f>
        <v>RU</v>
      </c>
      <c r="E368" s="5" t="str">
        <f>IFERROR(VALUE(LEFT($B368,2)),"")</f>
        <v/>
      </c>
      <c r="F368" s="5">
        <f>IFERROR(VALUE(MID($B368,4,2)),"")</f>
        <v>42</v>
      </c>
      <c r="G368" s="5">
        <f>IFERROR(VALUE(RIGHT($B368,2)),"")</f>
        <v>60</v>
      </c>
      <c r="H368" s="5">
        <v>1</v>
      </c>
      <c r="I368" s="7" t="s">
        <v>11</v>
      </c>
      <c r="J368" s="7" t="s">
        <v>3</v>
      </c>
      <c r="K368" s="7" t="s">
        <v>46</v>
      </c>
      <c r="L368" s="5">
        <f>COUNTIF(K$2:K$526,K368)</f>
        <v>77</v>
      </c>
      <c r="M368" s="8">
        <v>19710610</v>
      </c>
      <c r="N368" s="19">
        <f ca="1">ROUND(((TODAY())-(DATEVALUE(REPLACE(REPLACE(M368,5,0,"-"),8,0,"-"))))/365,0)</f>
        <v>49</v>
      </c>
      <c r="O368" s="20"/>
      <c r="P368" s="20">
        <v>1</v>
      </c>
      <c r="Q368" s="20">
        <v>347</v>
      </c>
      <c r="R368" s="20"/>
      <c r="S368" s="20"/>
      <c r="T368" s="8">
        <v>19550725</v>
      </c>
      <c r="U368" s="20">
        <f ca="1">ROUND(((TODAY())-(DATEVALUE(REPLACE(REPLACE(T368,5,0,"-"),8,0,"-"))))/365,0)</f>
        <v>65</v>
      </c>
      <c r="V368" s="20">
        <f ca="1">COUNTIF(U$2:U$526,U368)</f>
        <v>76</v>
      </c>
      <c r="W368" s="8">
        <v>19550725</v>
      </c>
      <c r="X368" s="8" t="b">
        <f>T368=W368</f>
        <v>1</v>
      </c>
      <c r="Y368" s="5" t="s">
        <v>5</v>
      </c>
      <c r="Z368" s="20">
        <v>2</v>
      </c>
      <c r="AA368" s="5" t="s">
        <v>13</v>
      </c>
      <c r="AB368" s="5" t="s">
        <v>7</v>
      </c>
      <c r="AC368" s="5" t="s">
        <v>7</v>
      </c>
      <c r="AD368" s="7" t="s">
        <v>0</v>
      </c>
      <c r="AE368" s="7" t="s">
        <v>0</v>
      </c>
      <c r="AF368" s="8">
        <v>0</v>
      </c>
      <c r="AG368" s="8"/>
      <c r="AH368" s="7" t="s">
        <v>9</v>
      </c>
    </row>
    <row r="369" spans="1:34" ht="15.75" x14ac:dyDescent="0.3">
      <c r="A369" s="23" t="s">
        <v>634</v>
      </c>
      <c r="B369" s="27" t="str">
        <f>REPLACE(REPLACE(A369,3,0,"-"),6,0,"-")</f>
        <v>RU-43-53</v>
      </c>
      <c r="C369" s="25" t="str">
        <f>REPLACE(REPLACE(A369,1,1,""),2,4,"")</f>
        <v>U</v>
      </c>
      <c r="D369" s="6" t="str">
        <f>(REPLACE(A369,3,4,""))</f>
        <v>RU</v>
      </c>
      <c r="E369" s="5" t="str">
        <f>IFERROR(VALUE(LEFT($B369,2)),"")</f>
        <v/>
      </c>
      <c r="F369" s="5">
        <f>IFERROR(VALUE(MID($B369,4,2)),"")</f>
        <v>43</v>
      </c>
      <c r="G369" s="5">
        <f>IFERROR(VALUE(RIGHT($B369,2)),"")</f>
        <v>53</v>
      </c>
      <c r="H369" s="5">
        <v>1</v>
      </c>
      <c r="I369" s="7" t="s">
        <v>11</v>
      </c>
      <c r="J369" s="7" t="s">
        <v>3</v>
      </c>
      <c r="K369" s="7" t="s">
        <v>46</v>
      </c>
      <c r="L369" s="5">
        <f>COUNTIF(K$2:K$526,K369)</f>
        <v>77</v>
      </c>
      <c r="M369" s="8">
        <v>20190531</v>
      </c>
      <c r="N369" s="19">
        <f ca="1">ROUND(((TODAY())-(DATEVALUE(REPLACE(REPLACE(M369,5,0,"-"),8,0,"-"))))/365,0)</f>
        <v>1</v>
      </c>
      <c r="O369" s="20">
        <v>2</v>
      </c>
      <c r="P369" s="20">
        <v>1</v>
      </c>
      <c r="Q369" s="20">
        <v>346</v>
      </c>
      <c r="R369" s="20">
        <v>158</v>
      </c>
      <c r="S369" s="20">
        <v>165</v>
      </c>
      <c r="T369" s="8">
        <v>19550727</v>
      </c>
      <c r="U369" s="20">
        <f ca="1">ROUND(((TODAY())-(DATEVALUE(REPLACE(REPLACE(T369,5,0,"-"),8,0,"-"))))/365,0)</f>
        <v>65</v>
      </c>
      <c r="V369" s="20">
        <f ca="1">COUNTIF(U$2:U$526,U369)</f>
        <v>76</v>
      </c>
      <c r="W369" s="8">
        <v>19550727</v>
      </c>
      <c r="X369" s="8" t="b">
        <f>T369=W369</f>
        <v>1</v>
      </c>
      <c r="Y369" s="5" t="s">
        <v>5</v>
      </c>
      <c r="Z369" s="20">
        <v>2</v>
      </c>
      <c r="AA369" s="5" t="s">
        <v>13</v>
      </c>
      <c r="AB369" s="5" t="s">
        <v>7</v>
      </c>
      <c r="AC369" s="5" t="s">
        <v>7</v>
      </c>
      <c r="AD369" s="7" t="s">
        <v>635</v>
      </c>
      <c r="AE369" s="7" t="s">
        <v>0</v>
      </c>
      <c r="AF369" s="8">
        <v>0.08</v>
      </c>
      <c r="AG369" s="8">
        <v>144</v>
      </c>
      <c r="AH369" s="7" t="s">
        <v>9</v>
      </c>
    </row>
    <row r="370" spans="1:34" ht="15.75" x14ac:dyDescent="0.3">
      <c r="A370" s="23" t="s">
        <v>145</v>
      </c>
      <c r="B370" s="27" t="str">
        <f>REPLACE(REPLACE(A370,3,0,"-"),6,0,"-")</f>
        <v>RU-58-06</v>
      </c>
      <c r="C370" s="25" t="str">
        <f>REPLACE(REPLACE(A370,1,1,""),2,4,"")</f>
        <v>U</v>
      </c>
      <c r="D370" s="6" t="str">
        <f>(REPLACE(A370,3,4,""))</f>
        <v>RU</v>
      </c>
      <c r="E370" s="5" t="str">
        <f>IFERROR(VALUE(LEFT($B370,2)),"")</f>
        <v/>
      </c>
      <c r="F370" s="5">
        <f>IFERROR(VALUE(MID($B370,4,2)),"")</f>
        <v>58</v>
      </c>
      <c r="G370" s="5">
        <f>IFERROR(VALUE(RIGHT($B370,2)),"")</f>
        <v>6</v>
      </c>
      <c r="H370" s="5">
        <v>1</v>
      </c>
      <c r="I370" s="7" t="s">
        <v>11</v>
      </c>
      <c r="J370" s="7" t="s">
        <v>3</v>
      </c>
      <c r="K370" s="7" t="s">
        <v>51</v>
      </c>
      <c r="L370" s="5">
        <f>COUNTIF(K$2:K$526,K370)</f>
        <v>12</v>
      </c>
      <c r="M370" s="8">
        <v>19690703</v>
      </c>
      <c r="N370" s="19">
        <f ca="1">ROUND(((TODAY())-(DATEVALUE(REPLACE(REPLACE(M370,5,0,"-"),8,0,"-"))))/365,0)</f>
        <v>51</v>
      </c>
      <c r="O370" s="20"/>
      <c r="P370" s="20">
        <v>1</v>
      </c>
      <c r="Q370" s="20">
        <v>350</v>
      </c>
      <c r="R370" s="20"/>
      <c r="S370" s="20"/>
      <c r="T370" s="8">
        <v>19550803</v>
      </c>
      <c r="U370" s="20">
        <f ca="1">ROUND(((TODAY())-(DATEVALUE(REPLACE(REPLACE(T370,5,0,"-"),8,0,"-"))))/365,0)</f>
        <v>65</v>
      </c>
      <c r="V370" s="20">
        <f ca="1">COUNTIF(U$2:U$526,U370)</f>
        <v>76</v>
      </c>
      <c r="W370" s="8">
        <v>19550803</v>
      </c>
      <c r="X370" s="8" t="b">
        <f>T370=W370</f>
        <v>1</v>
      </c>
      <c r="Y370" s="5" t="s">
        <v>9</v>
      </c>
      <c r="Z370" s="20">
        <v>2</v>
      </c>
      <c r="AA370" s="5" t="s">
        <v>13</v>
      </c>
      <c r="AB370" s="5" t="s">
        <v>7</v>
      </c>
      <c r="AC370" s="5" t="s">
        <v>7</v>
      </c>
      <c r="AD370" s="7" t="s">
        <v>0</v>
      </c>
      <c r="AE370" s="7" t="s">
        <v>0</v>
      </c>
      <c r="AF370" s="8">
        <v>0</v>
      </c>
      <c r="AG370" s="8"/>
      <c r="AH370" s="7" t="s">
        <v>9</v>
      </c>
    </row>
    <row r="371" spans="1:34" ht="15.75" x14ac:dyDescent="0.3">
      <c r="A371" s="23" t="s">
        <v>95</v>
      </c>
      <c r="B371" s="31" t="str">
        <f>REPLACE(REPLACE(A371,3,0,"-"),6,0,"-")</f>
        <v>MG-66-ZF</v>
      </c>
      <c r="C371" s="25" t="str">
        <f>REPLACE(REPLACE(A371,1,1,""),2,4,"")</f>
        <v>G</v>
      </c>
      <c r="D371" s="6" t="str">
        <f>(REPLACE(A371,3,4,""))</f>
        <v>MG</v>
      </c>
      <c r="E371" s="5" t="str">
        <f>IFERROR(VALUE(LEFT($B371,2)),"")</f>
        <v/>
      </c>
      <c r="F371" s="5">
        <f>IFERROR(VALUE(MID($B371,4,2)),"")</f>
        <v>66</v>
      </c>
      <c r="G371" s="5" t="str">
        <f>IFERROR(VALUE(RIGHT($B371,2)),"")</f>
        <v/>
      </c>
      <c r="H371" s="5">
        <v>4</v>
      </c>
      <c r="I371" s="7" t="s">
        <v>11</v>
      </c>
      <c r="J371" s="7" t="s">
        <v>3</v>
      </c>
      <c r="K371" s="7" t="s">
        <v>83</v>
      </c>
      <c r="L371" s="5">
        <f>COUNTIF(K$2:K$526,K371)</f>
        <v>6</v>
      </c>
      <c r="M371" s="8">
        <v>20000311</v>
      </c>
      <c r="N371" s="19">
        <f ca="1">ROUND(((TODAY())-(DATEVALUE(REPLACE(REPLACE(M371,5,0,"-"),8,0,"-"))))/365,0)</f>
        <v>21</v>
      </c>
      <c r="O371" s="20"/>
      <c r="P371" s="20">
        <v>1</v>
      </c>
      <c r="Q371" s="20">
        <v>500</v>
      </c>
      <c r="R371" s="20"/>
      <c r="S371" s="20"/>
      <c r="T371" s="8">
        <v>19550809</v>
      </c>
      <c r="U371" s="20">
        <f ca="1">ROUND(((TODAY())-(DATEVALUE(REPLACE(REPLACE(T371,5,0,"-"),8,0,"-"))))/365,0)</f>
        <v>65</v>
      </c>
      <c r="V371" s="20">
        <f ca="1">COUNTIF(U$2:U$526,U371)</f>
        <v>76</v>
      </c>
      <c r="W371" s="8">
        <v>19550809</v>
      </c>
      <c r="X371" s="8" t="b">
        <f>T371=W371</f>
        <v>1</v>
      </c>
      <c r="Y371" s="5" t="s">
        <v>5</v>
      </c>
      <c r="Z371" s="20"/>
      <c r="AA371" s="5" t="s">
        <v>13</v>
      </c>
      <c r="AB371" s="5" t="s">
        <v>7</v>
      </c>
      <c r="AC371" s="5" t="s">
        <v>7</v>
      </c>
      <c r="AD371" s="7" t="s">
        <v>68</v>
      </c>
      <c r="AE371" s="7" t="s">
        <v>0</v>
      </c>
      <c r="AF371" s="8">
        <v>0</v>
      </c>
      <c r="AG371" s="8"/>
      <c r="AH371" s="7" t="s">
        <v>5</v>
      </c>
    </row>
    <row r="372" spans="1:34" ht="15.75" x14ac:dyDescent="0.3">
      <c r="A372" s="23" t="s">
        <v>168</v>
      </c>
      <c r="B372" s="30" t="str">
        <f>REPLACE(REPLACE(A372,3,0,"-"),6,0,"-")</f>
        <v>RU-69-78</v>
      </c>
      <c r="C372" s="25" t="str">
        <f>REPLACE(REPLACE(A372,1,1,""),2,4,"")</f>
        <v>U</v>
      </c>
      <c r="D372" s="6" t="str">
        <f>(REPLACE(A372,3,4,""))</f>
        <v>RU</v>
      </c>
      <c r="E372" s="5" t="str">
        <f>IFERROR(VALUE(LEFT($B372,2)),"")</f>
        <v/>
      </c>
      <c r="F372" s="5">
        <f>IFERROR(VALUE(MID($B372,4,2)),"")</f>
        <v>69</v>
      </c>
      <c r="G372" s="5">
        <f>IFERROR(VALUE(RIGHT($B372,2)),"")</f>
        <v>78</v>
      </c>
      <c r="H372" s="5">
        <v>1</v>
      </c>
      <c r="I372" s="7" t="s">
        <v>11</v>
      </c>
      <c r="J372" s="7" t="s">
        <v>3</v>
      </c>
      <c r="K372" s="7" t="s">
        <v>38</v>
      </c>
      <c r="L372" s="5">
        <f>COUNTIF(K$2:K$526,K372)</f>
        <v>29</v>
      </c>
      <c r="M372" s="8">
        <v>19800125</v>
      </c>
      <c r="N372" s="19">
        <f ca="1">ROUND(((TODAY())-(DATEVALUE(REPLACE(REPLACE(M372,5,0,"-"),8,0,"-"))))/365,0)</f>
        <v>41</v>
      </c>
      <c r="O372" s="20"/>
      <c r="P372" s="20">
        <v>2</v>
      </c>
      <c r="Q372" s="20">
        <v>500</v>
      </c>
      <c r="R372" s="20"/>
      <c r="S372" s="20"/>
      <c r="T372" s="8">
        <v>19550810</v>
      </c>
      <c r="U372" s="20">
        <f ca="1">ROUND(((TODAY())-(DATEVALUE(REPLACE(REPLACE(T372,5,0,"-"),8,0,"-"))))/365,0)</f>
        <v>65</v>
      </c>
      <c r="V372" s="20">
        <f ca="1">COUNTIF(U$2:U$526,U372)</f>
        <v>76</v>
      </c>
      <c r="W372" s="8">
        <v>19550810</v>
      </c>
      <c r="X372" s="8" t="b">
        <f>T372=W372</f>
        <v>1</v>
      </c>
      <c r="Y372" s="5" t="s">
        <v>9</v>
      </c>
      <c r="Z372" s="20">
        <v>2</v>
      </c>
      <c r="AA372" s="5" t="s">
        <v>13</v>
      </c>
      <c r="AB372" s="5" t="s">
        <v>7</v>
      </c>
      <c r="AC372" s="5" t="s">
        <v>7</v>
      </c>
      <c r="AD372" s="7" t="s">
        <v>0</v>
      </c>
      <c r="AE372" s="7" t="s">
        <v>0</v>
      </c>
      <c r="AF372" s="8">
        <v>0</v>
      </c>
      <c r="AG372" s="8"/>
      <c r="AH372" s="7" t="s">
        <v>9</v>
      </c>
    </row>
    <row r="373" spans="1:34" ht="15.75" x14ac:dyDescent="0.3">
      <c r="A373" s="23" t="s">
        <v>395</v>
      </c>
      <c r="B373" s="27" t="str">
        <f>REPLACE(REPLACE(A373,3,0,"-"),6,0,"-")</f>
        <v>RU-87-41</v>
      </c>
      <c r="C373" s="25" t="str">
        <f>REPLACE(REPLACE(A373,1,1,""),2,4,"")</f>
        <v>U</v>
      </c>
      <c r="D373" s="6" t="str">
        <f>(REPLACE(A373,3,4,""))</f>
        <v>RU</v>
      </c>
      <c r="E373" s="5" t="str">
        <f>IFERROR(VALUE(LEFT($B373,2)),"")</f>
        <v/>
      </c>
      <c r="F373" s="5">
        <f>IFERROR(VALUE(MID($B373,4,2)),"")</f>
        <v>87</v>
      </c>
      <c r="G373" s="5">
        <f>IFERROR(VALUE(RIGHT($B373,2)),"")</f>
        <v>41</v>
      </c>
      <c r="H373" s="5">
        <v>1</v>
      </c>
      <c r="I373" s="7" t="s">
        <v>11</v>
      </c>
      <c r="J373" s="7" t="s">
        <v>3</v>
      </c>
      <c r="K373" s="7" t="s">
        <v>46</v>
      </c>
      <c r="L373" s="5">
        <f>COUNTIF(K$2:K$526,K373)</f>
        <v>77</v>
      </c>
      <c r="M373" s="8">
        <v>19930909</v>
      </c>
      <c r="N373" s="19">
        <f ca="1">ROUND(((TODAY())-(DATEVALUE(REPLACE(REPLACE(M373,5,0,"-"),8,0,"-"))))/365,0)</f>
        <v>27</v>
      </c>
      <c r="O373" s="20"/>
      <c r="P373" s="20">
        <v>1</v>
      </c>
      <c r="Q373" s="20">
        <v>350</v>
      </c>
      <c r="R373" s="20"/>
      <c r="S373" s="20"/>
      <c r="T373" s="8">
        <v>19550817</v>
      </c>
      <c r="U373" s="20">
        <f ca="1">ROUND(((TODAY())-(DATEVALUE(REPLACE(REPLACE(T373,5,0,"-"),8,0,"-"))))/365,0)</f>
        <v>65</v>
      </c>
      <c r="V373" s="20">
        <f ca="1">COUNTIF(U$2:U$526,U373)</f>
        <v>76</v>
      </c>
      <c r="W373" s="8">
        <v>19550817</v>
      </c>
      <c r="X373" s="8" t="b">
        <f>T373=W373</f>
        <v>1</v>
      </c>
      <c r="Y373" s="5" t="s">
        <v>5</v>
      </c>
      <c r="Z373" s="20">
        <v>2</v>
      </c>
      <c r="AA373" s="5" t="s">
        <v>13</v>
      </c>
      <c r="AB373" s="5" t="s">
        <v>7</v>
      </c>
      <c r="AC373" s="5" t="s">
        <v>7</v>
      </c>
      <c r="AD373" s="7" t="s">
        <v>26</v>
      </c>
      <c r="AE373" s="7" t="s">
        <v>0</v>
      </c>
      <c r="AF373" s="8">
        <v>0</v>
      </c>
      <c r="AG373" s="8"/>
      <c r="AH373" s="7" t="s">
        <v>9</v>
      </c>
    </row>
    <row r="374" spans="1:34" ht="15.75" x14ac:dyDescent="0.3">
      <c r="A374" s="23" t="s">
        <v>671</v>
      </c>
      <c r="B374" s="27" t="str">
        <f>REPLACE(REPLACE(A374,3,0,"-"),6,0,"-")</f>
        <v>RU-87-40</v>
      </c>
      <c r="C374" s="25" t="str">
        <f>REPLACE(REPLACE(A374,1,1,""),2,4,"")</f>
        <v>U</v>
      </c>
      <c r="D374" s="6" t="str">
        <f>(REPLACE(A374,3,4,""))</f>
        <v>RU</v>
      </c>
      <c r="E374" s="5" t="str">
        <f>IFERROR(VALUE(LEFT($B374,2)),"")</f>
        <v/>
      </c>
      <c r="F374" s="5">
        <f>IFERROR(VALUE(MID($B374,4,2)),"")</f>
        <v>87</v>
      </c>
      <c r="G374" s="5">
        <f>IFERROR(VALUE(RIGHT($B374,2)),"")</f>
        <v>40</v>
      </c>
      <c r="H374" s="5">
        <v>1</v>
      </c>
      <c r="I374" s="7" t="s">
        <v>11</v>
      </c>
      <c r="J374" s="7" t="s">
        <v>3</v>
      </c>
      <c r="K374" s="7" t="s">
        <v>46</v>
      </c>
      <c r="L374" s="5">
        <f>COUNTIF(K$2:K$526,K374)</f>
        <v>77</v>
      </c>
      <c r="M374" s="8">
        <v>19900222</v>
      </c>
      <c r="N374" s="19">
        <f ca="1">ROUND(((TODAY())-(DATEVALUE(REPLACE(REPLACE(M374,5,0,"-"),8,0,"-"))))/365,0)</f>
        <v>31</v>
      </c>
      <c r="O374" s="20"/>
      <c r="P374" s="20">
        <v>1</v>
      </c>
      <c r="Q374" s="20">
        <v>350</v>
      </c>
      <c r="R374" s="20"/>
      <c r="S374" s="20"/>
      <c r="T374" s="8">
        <v>19550817</v>
      </c>
      <c r="U374" s="20">
        <f ca="1">ROUND(((TODAY())-(DATEVALUE(REPLACE(REPLACE(T374,5,0,"-"),8,0,"-"))))/365,0)</f>
        <v>65</v>
      </c>
      <c r="V374" s="20">
        <f ca="1">COUNTIF(U$2:U$526,U374)</f>
        <v>76</v>
      </c>
      <c r="W374" s="8">
        <v>19550817</v>
      </c>
      <c r="X374" s="8" t="b">
        <f>T374=W374</f>
        <v>1</v>
      </c>
      <c r="Y374" s="5" t="s">
        <v>5</v>
      </c>
      <c r="Z374" s="20">
        <v>2</v>
      </c>
      <c r="AA374" s="5" t="s">
        <v>13</v>
      </c>
      <c r="AB374" s="5" t="s">
        <v>7</v>
      </c>
      <c r="AC374" s="5" t="s">
        <v>7</v>
      </c>
      <c r="AD374" s="7" t="s">
        <v>0</v>
      </c>
      <c r="AE374" s="7" t="s">
        <v>0</v>
      </c>
      <c r="AF374" s="8">
        <v>0</v>
      </c>
      <c r="AG374" s="8"/>
      <c r="AH374" s="7" t="s">
        <v>9</v>
      </c>
    </row>
    <row r="375" spans="1:34" ht="15.75" x14ac:dyDescent="0.3">
      <c r="A375" s="23" t="s">
        <v>458</v>
      </c>
      <c r="B375" s="27" t="str">
        <f>REPLACE(REPLACE(A375,3,0,"-"),6,0,"-")</f>
        <v>VE-06-93</v>
      </c>
      <c r="C375" s="25" t="str">
        <f>REPLACE(REPLACE(A375,1,1,""),2,4,"")</f>
        <v>E</v>
      </c>
      <c r="D375" s="6" t="str">
        <f>(REPLACE(A375,3,4,""))</f>
        <v>VE</v>
      </c>
      <c r="E375" s="5" t="str">
        <f>IFERROR(VALUE(LEFT($B375,2)),"")</f>
        <v/>
      </c>
      <c r="F375" s="5">
        <f>IFERROR(VALUE(MID($B375,4,2)),"")</f>
        <v>6</v>
      </c>
      <c r="G375" s="5">
        <f>IFERROR(VALUE(RIGHT($B375,2)),"")</f>
        <v>93</v>
      </c>
      <c r="H375" s="5">
        <v>1</v>
      </c>
      <c r="I375" s="7" t="s">
        <v>11</v>
      </c>
      <c r="J375" s="7" t="s">
        <v>3</v>
      </c>
      <c r="K375" s="7" t="s">
        <v>46</v>
      </c>
      <c r="L375" s="5">
        <f>COUNTIF(K$2:K$526,K375)</f>
        <v>77</v>
      </c>
      <c r="M375" s="8">
        <v>20050606</v>
      </c>
      <c r="N375" s="19">
        <f ca="1">ROUND(((TODAY())-(DATEVALUE(REPLACE(REPLACE(M375,5,0,"-"),8,0,"-"))))/365,0)</f>
        <v>15</v>
      </c>
      <c r="O375" s="20"/>
      <c r="P375" s="20">
        <v>1</v>
      </c>
      <c r="Q375" s="20">
        <v>350</v>
      </c>
      <c r="R375" s="20"/>
      <c r="S375" s="20"/>
      <c r="T375" s="8">
        <v>19550819</v>
      </c>
      <c r="U375" s="20">
        <f ca="1">ROUND(((TODAY())-(DATEVALUE(REPLACE(REPLACE(T375,5,0,"-"),8,0,"-"))))/365,0)</f>
        <v>65</v>
      </c>
      <c r="V375" s="20">
        <f ca="1">COUNTIF(U$2:U$526,U375)</f>
        <v>76</v>
      </c>
      <c r="W375" s="8">
        <v>19550819</v>
      </c>
      <c r="X375" s="8" t="b">
        <f>T375=W375</f>
        <v>1</v>
      </c>
      <c r="Y375" s="5" t="s">
        <v>5</v>
      </c>
      <c r="Z375" s="20">
        <v>2</v>
      </c>
      <c r="AA375" s="5" t="s">
        <v>13</v>
      </c>
      <c r="AB375" s="5" t="s">
        <v>7</v>
      </c>
      <c r="AC375" s="5" t="s">
        <v>7</v>
      </c>
      <c r="AD375" s="7" t="s">
        <v>21</v>
      </c>
      <c r="AE375" s="7" t="s">
        <v>0</v>
      </c>
      <c r="AF375" s="8">
        <v>0</v>
      </c>
      <c r="AG375" s="8"/>
      <c r="AH375" s="7" t="s">
        <v>9</v>
      </c>
    </row>
    <row r="376" spans="1:34" ht="15.75" x14ac:dyDescent="0.3">
      <c r="A376" s="23" t="s">
        <v>183</v>
      </c>
      <c r="B376" s="27" t="str">
        <f>REPLACE(REPLACE(A376,3,0,"-"),6,0,"-")</f>
        <v>RU-99-54</v>
      </c>
      <c r="C376" s="25" t="str">
        <f>REPLACE(REPLACE(A376,1,1,""),2,4,"")</f>
        <v>U</v>
      </c>
      <c r="D376" s="6" t="str">
        <f>(REPLACE(A376,3,4,""))</f>
        <v>RU</v>
      </c>
      <c r="E376" s="5" t="str">
        <f>IFERROR(VALUE(LEFT($B376,2)),"")</f>
        <v/>
      </c>
      <c r="F376" s="5">
        <f>IFERROR(VALUE(MID($B376,4,2)),"")</f>
        <v>99</v>
      </c>
      <c r="G376" s="5">
        <f>IFERROR(VALUE(RIGHT($B376,2)),"")</f>
        <v>54</v>
      </c>
      <c r="H376" s="5">
        <v>1</v>
      </c>
      <c r="I376" s="7" t="s">
        <v>11</v>
      </c>
      <c r="J376" s="7" t="s">
        <v>3</v>
      </c>
      <c r="K376" s="7" t="s">
        <v>184</v>
      </c>
      <c r="L376" s="5">
        <f>COUNTIF(K$2:K$526,K376)</f>
        <v>5</v>
      </c>
      <c r="M376" s="8">
        <v>19700925</v>
      </c>
      <c r="N376" s="19">
        <f ca="1">ROUND(((TODAY())-(DATEVALUE(REPLACE(REPLACE(M376,5,0,"-"),8,0,"-"))))/365,0)</f>
        <v>50</v>
      </c>
      <c r="O376" s="20"/>
      <c r="P376" s="20">
        <v>4</v>
      </c>
      <c r="Q376" s="20">
        <v>600</v>
      </c>
      <c r="R376" s="20"/>
      <c r="S376" s="20"/>
      <c r="T376" s="8">
        <v>19550824</v>
      </c>
      <c r="U376" s="20">
        <f ca="1">ROUND(((TODAY())-(DATEVALUE(REPLACE(REPLACE(T376,5,0,"-"),8,0,"-"))))/365,0)</f>
        <v>65</v>
      </c>
      <c r="V376" s="20">
        <f ca="1">COUNTIF(U$2:U$526,U376)</f>
        <v>76</v>
      </c>
      <c r="W376" s="8">
        <v>19550824</v>
      </c>
      <c r="X376" s="8" t="b">
        <f>T376=W376</f>
        <v>1</v>
      </c>
      <c r="Y376" s="5" t="s">
        <v>5</v>
      </c>
      <c r="Z376" s="20">
        <v>2</v>
      </c>
      <c r="AA376" s="5" t="s">
        <v>13</v>
      </c>
      <c r="AB376" s="5" t="s">
        <v>7</v>
      </c>
      <c r="AC376" s="5" t="s">
        <v>7</v>
      </c>
      <c r="AD376" s="7" t="s">
        <v>0</v>
      </c>
      <c r="AE376" s="7" t="s">
        <v>0</v>
      </c>
      <c r="AF376" s="8">
        <v>0</v>
      </c>
      <c r="AG376" s="8"/>
      <c r="AH376" s="7" t="s">
        <v>9</v>
      </c>
    </row>
    <row r="377" spans="1:34" ht="15.75" x14ac:dyDescent="0.3">
      <c r="A377" s="23" t="s">
        <v>275</v>
      </c>
      <c r="B377" s="27" t="str">
        <f>REPLACE(REPLACE(A377,3,0,"-"),6,0,"-")</f>
        <v>ZM-55-26</v>
      </c>
      <c r="C377" s="25" t="str">
        <f>REPLACE(REPLACE(A377,1,1,""),2,4,"")</f>
        <v>M</v>
      </c>
      <c r="D377" s="6" t="str">
        <f>(REPLACE(A377,3,4,""))</f>
        <v>ZM</v>
      </c>
      <c r="E377" s="5" t="str">
        <f>IFERROR(VALUE(LEFT($B377,2)),"")</f>
        <v/>
      </c>
      <c r="F377" s="5">
        <f>IFERROR(VALUE(MID($B377,4,2)),"")</f>
        <v>55</v>
      </c>
      <c r="G377" s="5">
        <f>IFERROR(VALUE(RIGHT($B377,2)),"")</f>
        <v>26</v>
      </c>
      <c r="H377" s="5" t="s">
        <v>860</v>
      </c>
      <c r="I377" s="7" t="s">
        <v>11</v>
      </c>
      <c r="J377" s="7" t="s">
        <v>3</v>
      </c>
      <c r="K377" s="7" t="s">
        <v>276</v>
      </c>
      <c r="L377" s="5">
        <f>COUNTIF(K$2:K$526,K377)</f>
        <v>1</v>
      </c>
      <c r="M377" s="8">
        <v>20110617</v>
      </c>
      <c r="N377" s="19">
        <f ca="1">ROUND(((TODAY())-(DATEVALUE(REPLACE(REPLACE(M377,5,0,"-"),8,0,"-"))))/365,0)</f>
        <v>9</v>
      </c>
      <c r="O377" s="20"/>
      <c r="P377" s="20">
        <v>2</v>
      </c>
      <c r="Q377" s="20">
        <v>650</v>
      </c>
      <c r="R377" s="20"/>
      <c r="S377" s="20"/>
      <c r="T377" s="8">
        <v>19550829</v>
      </c>
      <c r="U377" s="20">
        <f ca="1">ROUND(((TODAY())-(DATEVALUE(REPLACE(REPLACE(T377,5,0,"-"),8,0,"-"))))/365,0)</f>
        <v>65</v>
      </c>
      <c r="V377" s="20">
        <f ca="1">COUNTIF(U$2:U$526,U377)</f>
        <v>76</v>
      </c>
      <c r="W377" s="8">
        <v>19941129</v>
      </c>
      <c r="X377" s="8" t="b">
        <f>T377=W377</f>
        <v>0</v>
      </c>
      <c r="Y377" s="5" t="s">
        <v>5</v>
      </c>
      <c r="Z377" s="20">
        <v>2</v>
      </c>
      <c r="AA377" s="5" t="s">
        <v>13</v>
      </c>
      <c r="AB377" s="5" t="s">
        <v>7</v>
      </c>
      <c r="AC377" s="5" t="s">
        <v>7</v>
      </c>
      <c r="AD377" s="7" t="s">
        <v>277</v>
      </c>
      <c r="AE377" s="7" t="s">
        <v>0</v>
      </c>
      <c r="AF377" s="8">
        <v>0</v>
      </c>
      <c r="AG377" s="8"/>
      <c r="AH377" s="7" t="s">
        <v>9</v>
      </c>
    </row>
    <row r="378" spans="1:34" ht="15.75" x14ac:dyDescent="0.3">
      <c r="A378" s="23" t="s">
        <v>764</v>
      </c>
      <c r="B378" s="27" t="str">
        <f>REPLACE(REPLACE(A378,3,0,"-"),6,0,"-")</f>
        <v>RZ-14-74</v>
      </c>
      <c r="C378" s="25" t="str">
        <f>REPLACE(REPLACE(A378,1,1,""),2,4,"")</f>
        <v>Z</v>
      </c>
      <c r="D378" s="6" t="str">
        <f>(REPLACE(A378,3,4,""))</f>
        <v>RZ</v>
      </c>
      <c r="E378" s="5" t="str">
        <f>IFERROR(VALUE(LEFT($B378,2)),"")</f>
        <v/>
      </c>
      <c r="F378" s="5">
        <f>IFERROR(VALUE(MID($B378,4,2)),"")</f>
        <v>14</v>
      </c>
      <c r="G378" s="5">
        <f>IFERROR(VALUE(RIGHT($B378,2)),"")</f>
        <v>74</v>
      </c>
      <c r="H378" s="5">
        <v>1</v>
      </c>
      <c r="I378" s="7" t="s">
        <v>135</v>
      </c>
      <c r="J378" s="7" t="s">
        <v>3</v>
      </c>
      <c r="K378" s="7" t="s">
        <v>126</v>
      </c>
      <c r="L378" s="5">
        <f>COUNTIF(K$2:K$526,K378)</f>
        <v>3</v>
      </c>
      <c r="M378" s="8">
        <v>20121106</v>
      </c>
      <c r="N378" s="19">
        <f ca="1">ROUND(((TODAY())-(DATEVALUE(REPLACE(REPLACE(M378,5,0,"-"),8,0,"-"))))/365,0)</f>
        <v>8</v>
      </c>
      <c r="O378" s="20">
        <v>3</v>
      </c>
      <c r="P378" s="20">
        <v>4</v>
      </c>
      <c r="Q378" s="20">
        <v>600</v>
      </c>
      <c r="R378" s="20">
        <v>150</v>
      </c>
      <c r="S378" s="20">
        <v>157</v>
      </c>
      <c r="T378" s="8">
        <v>19550902</v>
      </c>
      <c r="U378" s="20">
        <f ca="1">ROUND(((TODAY())-(DATEVALUE(REPLACE(REPLACE(T378,5,0,"-"),8,0,"-"))))/365,0)</f>
        <v>65</v>
      </c>
      <c r="V378" s="20">
        <f ca="1">COUNTIF(U$2:U$526,U378)</f>
        <v>76</v>
      </c>
      <c r="W378" s="8">
        <v>19550902</v>
      </c>
      <c r="X378" s="8" t="b">
        <f>T378=W378</f>
        <v>1</v>
      </c>
      <c r="Y378" s="5" t="s">
        <v>5</v>
      </c>
      <c r="Z378" s="20">
        <v>3</v>
      </c>
      <c r="AA378" s="5" t="s">
        <v>136</v>
      </c>
      <c r="AB378" s="5" t="s">
        <v>7</v>
      </c>
      <c r="AC378" s="5" t="s">
        <v>7</v>
      </c>
      <c r="AD378" s="7" t="s">
        <v>161</v>
      </c>
      <c r="AE378" s="7" t="s">
        <v>0</v>
      </c>
      <c r="AF378" s="8">
        <v>0</v>
      </c>
      <c r="AG378" s="8"/>
      <c r="AH378" s="7" t="s">
        <v>9</v>
      </c>
    </row>
    <row r="379" spans="1:34" ht="15.75" x14ac:dyDescent="0.3">
      <c r="A379" s="23" t="s">
        <v>357</v>
      </c>
      <c r="B379" s="27" t="str">
        <f>REPLACE(REPLACE(A379,3,0,"-"),6,0,"-")</f>
        <v>RZ-21-80</v>
      </c>
      <c r="C379" s="25" t="str">
        <f>REPLACE(REPLACE(A379,1,1,""),2,4,"")</f>
        <v>Z</v>
      </c>
      <c r="D379" s="6" t="str">
        <f>(REPLACE(A379,3,4,""))</f>
        <v>RZ</v>
      </c>
      <c r="E379" s="5" t="str">
        <f>IFERROR(VALUE(LEFT($B379,2)),"")</f>
        <v/>
      </c>
      <c r="F379" s="5">
        <f>IFERROR(VALUE(MID($B379,4,2)),"")</f>
        <v>21</v>
      </c>
      <c r="G379" s="5">
        <f>IFERROR(VALUE(RIGHT($B379,2)),"")</f>
        <v>80</v>
      </c>
      <c r="H379" s="5">
        <v>1</v>
      </c>
      <c r="I379" s="7" t="s">
        <v>11</v>
      </c>
      <c r="J379" s="7" t="s">
        <v>3</v>
      </c>
      <c r="K379" s="7" t="s">
        <v>311</v>
      </c>
      <c r="L379" s="5">
        <f>COUNTIF(K$2:K$526,K379)</f>
        <v>5</v>
      </c>
      <c r="M379" s="8">
        <v>20110421</v>
      </c>
      <c r="N379" s="19">
        <f ca="1">ROUND(((TODAY())-(DATEVALUE(REPLACE(REPLACE(M379,5,0,"-"),8,0,"-"))))/365,0)</f>
        <v>9</v>
      </c>
      <c r="O379" s="20"/>
      <c r="P379" s="20"/>
      <c r="Q379" s="20"/>
      <c r="R379" s="20"/>
      <c r="S379" s="20"/>
      <c r="T379" s="8">
        <v>19550906</v>
      </c>
      <c r="U379" s="20">
        <f ca="1">ROUND(((TODAY())-(DATEVALUE(REPLACE(REPLACE(T379,5,0,"-"),8,0,"-"))))/365,0)</f>
        <v>65</v>
      </c>
      <c r="V379" s="20">
        <f ca="1">COUNTIF(U$2:U$526,U379)</f>
        <v>76</v>
      </c>
      <c r="W379" s="8">
        <v>19550906</v>
      </c>
      <c r="X379" s="8" t="b">
        <f>T379=W379</f>
        <v>1</v>
      </c>
      <c r="Y379" s="5" t="s">
        <v>5</v>
      </c>
      <c r="Z379" s="20">
        <v>2</v>
      </c>
      <c r="AA379" s="5" t="s">
        <v>13</v>
      </c>
      <c r="AB379" s="5" t="s">
        <v>7</v>
      </c>
      <c r="AC379" s="5" t="s">
        <v>7</v>
      </c>
      <c r="AD379" s="7" t="s">
        <v>0</v>
      </c>
      <c r="AE379" s="7" t="s">
        <v>0</v>
      </c>
      <c r="AF379" s="8">
        <v>0</v>
      </c>
      <c r="AG379" s="8"/>
      <c r="AH379" s="7" t="s">
        <v>9</v>
      </c>
    </row>
    <row r="380" spans="1:34" ht="15.75" x14ac:dyDescent="0.3">
      <c r="A380" s="23" t="s">
        <v>349</v>
      </c>
      <c r="B380" s="27" t="str">
        <f>REPLACE(REPLACE(A380,3,0,"-"),6,0,"-")</f>
        <v>NL-29-71</v>
      </c>
      <c r="C380" s="25" t="str">
        <f>REPLACE(REPLACE(A380,1,1,""),2,4,"")</f>
        <v>L</v>
      </c>
      <c r="D380" s="6" t="str">
        <f>(REPLACE(A380,3,4,""))</f>
        <v>NL</v>
      </c>
      <c r="E380" s="5" t="str">
        <f>IFERROR(VALUE(LEFT($B380,2)),"")</f>
        <v/>
      </c>
      <c r="F380" s="5">
        <f>IFERROR(VALUE(MID($B380,4,2)),"")</f>
        <v>29</v>
      </c>
      <c r="G380" s="5">
        <f>IFERROR(VALUE(RIGHT($B380,2)),"")</f>
        <v>71</v>
      </c>
      <c r="H380" s="5">
        <v>1</v>
      </c>
      <c r="I380" s="7" t="s">
        <v>11</v>
      </c>
      <c r="J380" s="7" t="s">
        <v>3</v>
      </c>
      <c r="K380" s="7" t="s">
        <v>43</v>
      </c>
      <c r="L380" s="5">
        <f>COUNTIF(K$2:K$526,K380)</f>
        <v>10</v>
      </c>
      <c r="M380" s="8">
        <v>20121026</v>
      </c>
      <c r="N380" s="19">
        <f ca="1">ROUND(((TODAY())-(DATEVALUE(REPLACE(REPLACE(M380,5,0,"-"),8,0,"-"))))/365,0)</f>
        <v>8</v>
      </c>
      <c r="O380" s="20">
        <v>2</v>
      </c>
      <c r="P380" s="20">
        <v>1</v>
      </c>
      <c r="Q380" s="20">
        <v>350</v>
      </c>
      <c r="R380" s="20">
        <v>180</v>
      </c>
      <c r="S380" s="20">
        <v>188</v>
      </c>
      <c r="T380" s="8">
        <v>19550927</v>
      </c>
      <c r="U380" s="20">
        <f ca="1">ROUND(((TODAY())-(DATEVALUE(REPLACE(REPLACE(T380,5,0,"-"),8,0,"-"))))/365,0)</f>
        <v>65</v>
      </c>
      <c r="V380" s="20">
        <f ca="1">COUNTIF(U$2:U$526,U380)</f>
        <v>76</v>
      </c>
      <c r="W380" s="8">
        <v>19550927</v>
      </c>
      <c r="X380" s="8" t="b">
        <f>T380=W380</f>
        <v>1</v>
      </c>
      <c r="Y380" s="5" t="s">
        <v>5</v>
      </c>
      <c r="Z380" s="20">
        <v>2</v>
      </c>
      <c r="AA380" s="5" t="s">
        <v>13</v>
      </c>
      <c r="AB380" s="5" t="s">
        <v>7</v>
      </c>
      <c r="AC380" s="5" t="s">
        <v>7</v>
      </c>
      <c r="AD380" s="7" t="s">
        <v>16</v>
      </c>
      <c r="AE380" s="7" t="s">
        <v>0</v>
      </c>
      <c r="AF380" s="8">
        <v>0.08</v>
      </c>
      <c r="AG380" s="8">
        <v>144</v>
      </c>
      <c r="AH380" s="7" t="s">
        <v>9</v>
      </c>
    </row>
    <row r="381" spans="1:34" ht="15.75" x14ac:dyDescent="0.3">
      <c r="A381" s="23" t="s">
        <v>682</v>
      </c>
      <c r="B381" s="27" t="str">
        <f>REPLACE(REPLACE(A381,3,0,"-"),6,0,"-")</f>
        <v>RZ-49-61</v>
      </c>
      <c r="C381" s="25" t="str">
        <f>REPLACE(REPLACE(A381,1,1,""),2,4,"")</f>
        <v>Z</v>
      </c>
      <c r="D381" s="6" t="str">
        <f>(REPLACE(A381,3,4,""))</f>
        <v>RZ</v>
      </c>
      <c r="E381" s="5" t="str">
        <f>IFERROR(VALUE(LEFT($B381,2)),"")</f>
        <v/>
      </c>
      <c r="F381" s="5">
        <f>IFERROR(VALUE(MID($B381,4,2)),"")</f>
        <v>49</v>
      </c>
      <c r="G381" s="5">
        <f>IFERROR(VALUE(RIGHT($B381,2)),"")</f>
        <v>61</v>
      </c>
      <c r="H381" s="5">
        <v>1</v>
      </c>
      <c r="I381" s="7" t="s">
        <v>11</v>
      </c>
      <c r="J381" s="7" t="s">
        <v>3</v>
      </c>
      <c r="K381" s="7" t="s">
        <v>591</v>
      </c>
      <c r="L381" s="5">
        <f>COUNTIF(K$2:K$526,K381)</f>
        <v>2</v>
      </c>
      <c r="M381" s="8">
        <v>19781006</v>
      </c>
      <c r="N381" s="19">
        <f ca="1">ROUND(((TODAY())-(DATEVALUE(REPLACE(REPLACE(M381,5,0,"-"),8,0,"-"))))/365,0)</f>
        <v>42</v>
      </c>
      <c r="O381" s="20"/>
      <c r="P381" s="20">
        <v>1</v>
      </c>
      <c r="Q381" s="20">
        <v>350</v>
      </c>
      <c r="R381" s="20"/>
      <c r="S381" s="20"/>
      <c r="T381" s="8">
        <v>19550928</v>
      </c>
      <c r="U381" s="20">
        <f ca="1">ROUND(((TODAY())-(DATEVALUE(REPLACE(REPLACE(T381,5,0,"-"),8,0,"-"))))/365,0)</f>
        <v>65</v>
      </c>
      <c r="V381" s="20">
        <f ca="1">COUNTIF(U$2:U$526,U381)</f>
        <v>76</v>
      </c>
      <c r="W381" s="8">
        <v>19550928</v>
      </c>
      <c r="X381" s="8" t="b">
        <f>T381=W381</f>
        <v>1</v>
      </c>
      <c r="Y381" s="5" t="s">
        <v>5</v>
      </c>
      <c r="Z381" s="20">
        <v>2</v>
      </c>
      <c r="AA381" s="5" t="s">
        <v>13</v>
      </c>
      <c r="AB381" s="5" t="s">
        <v>7</v>
      </c>
      <c r="AC381" s="5" t="s">
        <v>7</v>
      </c>
      <c r="AD381" s="7" t="s">
        <v>0</v>
      </c>
      <c r="AE381" s="7" t="s">
        <v>0</v>
      </c>
      <c r="AF381" s="8">
        <v>0</v>
      </c>
      <c r="AG381" s="8"/>
      <c r="AH381" s="7" t="s">
        <v>9</v>
      </c>
    </row>
    <row r="382" spans="1:34" ht="15.75" x14ac:dyDescent="0.3">
      <c r="A382" s="23" t="s">
        <v>508</v>
      </c>
      <c r="B382" s="27" t="str">
        <f>REPLACE(REPLACE(A382,3,0,"-"),6,0,"-")</f>
        <v>RZ-52-35</v>
      </c>
      <c r="C382" s="25" t="str">
        <f>REPLACE(REPLACE(A382,1,1,""),2,4,"")</f>
        <v>Z</v>
      </c>
      <c r="D382" s="6" t="str">
        <f>(REPLACE(A382,3,4,""))</f>
        <v>RZ</v>
      </c>
      <c r="E382" s="5" t="str">
        <f>IFERROR(VALUE(LEFT($B382,2)),"")</f>
        <v/>
      </c>
      <c r="F382" s="5">
        <f>IFERROR(VALUE(MID($B382,4,2)),"")</f>
        <v>52</v>
      </c>
      <c r="G382" s="5">
        <f>IFERROR(VALUE(RIGHT($B382,2)),"")</f>
        <v>35</v>
      </c>
      <c r="H382" s="5">
        <v>1</v>
      </c>
      <c r="I382" s="7" t="s">
        <v>11</v>
      </c>
      <c r="J382" s="7" t="s">
        <v>3</v>
      </c>
      <c r="K382" s="7" t="s">
        <v>46</v>
      </c>
      <c r="L382" s="5">
        <f>COUNTIF(K$2:K$526,K382)</f>
        <v>77</v>
      </c>
      <c r="M382" s="8">
        <v>19930605</v>
      </c>
      <c r="N382" s="19">
        <f ca="1">ROUND(((TODAY())-(DATEVALUE(REPLACE(REPLACE(M382,5,0,"-"),8,0,"-"))))/365,0)</f>
        <v>27</v>
      </c>
      <c r="O382" s="20"/>
      <c r="P382" s="20">
        <v>1</v>
      </c>
      <c r="Q382" s="20">
        <v>350</v>
      </c>
      <c r="R382" s="20"/>
      <c r="S382" s="20"/>
      <c r="T382" s="8">
        <v>19550929</v>
      </c>
      <c r="U382" s="20">
        <f ca="1">ROUND(((TODAY())-(DATEVALUE(REPLACE(REPLACE(T382,5,0,"-"),8,0,"-"))))/365,0)</f>
        <v>65</v>
      </c>
      <c r="V382" s="20">
        <f ca="1">COUNTIF(U$2:U$526,U382)</f>
        <v>76</v>
      </c>
      <c r="W382" s="8">
        <v>19550929</v>
      </c>
      <c r="X382" s="8" t="b">
        <f>T382=W382</f>
        <v>1</v>
      </c>
      <c r="Y382" s="5" t="s">
        <v>9</v>
      </c>
      <c r="Z382" s="20">
        <v>2</v>
      </c>
      <c r="AA382" s="5" t="s">
        <v>13</v>
      </c>
      <c r="AB382" s="5" t="s">
        <v>7</v>
      </c>
      <c r="AC382" s="5" t="s">
        <v>7</v>
      </c>
      <c r="AD382" s="7" t="s">
        <v>277</v>
      </c>
      <c r="AE382" s="7" t="s">
        <v>0</v>
      </c>
      <c r="AF382" s="8">
        <v>0</v>
      </c>
      <c r="AG382" s="8"/>
      <c r="AH382" s="7" t="s">
        <v>9</v>
      </c>
    </row>
    <row r="383" spans="1:34" ht="15.75" x14ac:dyDescent="0.3">
      <c r="A383" s="23" t="s">
        <v>624</v>
      </c>
      <c r="B383" s="27" t="str">
        <f>REPLACE(REPLACE(A383,3,0,"-"),6,0,"-")</f>
        <v>ZE-08-25</v>
      </c>
      <c r="C383" s="25" t="str">
        <f>REPLACE(REPLACE(A383,1,1,""),2,4,"")</f>
        <v>E</v>
      </c>
      <c r="D383" s="6" t="str">
        <f>(REPLACE(A383,3,4,""))</f>
        <v>ZE</v>
      </c>
      <c r="E383" s="5" t="str">
        <f>IFERROR(VALUE(LEFT($B383,2)),"")</f>
        <v/>
      </c>
      <c r="F383" s="5">
        <f>IFERROR(VALUE(MID($B383,4,2)),"")</f>
        <v>8</v>
      </c>
      <c r="G383" s="5">
        <f>IFERROR(VALUE(RIGHT($B383,2)),"")</f>
        <v>25</v>
      </c>
      <c r="H383" s="5">
        <v>1</v>
      </c>
      <c r="I383" s="7" t="s">
        <v>11</v>
      </c>
      <c r="J383" s="7" t="s">
        <v>3</v>
      </c>
      <c r="K383" s="7" t="s">
        <v>625</v>
      </c>
      <c r="L383" s="5">
        <f>COUNTIF(K$2:K$526,K383)</f>
        <v>1</v>
      </c>
      <c r="M383" s="8">
        <v>20001121</v>
      </c>
      <c r="N383" s="19">
        <f ca="1">ROUND(((TODAY())-(DATEVALUE(REPLACE(REPLACE(M383,5,0,"-"),8,0,"-"))))/365,0)</f>
        <v>20</v>
      </c>
      <c r="O383" s="20"/>
      <c r="P383" s="20">
        <v>1</v>
      </c>
      <c r="Q383" s="20">
        <v>350</v>
      </c>
      <c r="R383" s="20"/>
      <c r="S383" s="20"/>
      <c r="T383" s="8">
        <v>19551007</v>
      </c>
      <c r="U383" s="20">
        <f ca="1">ROUND(((TODAY())-(DATEVALUE(REPLACE(REPLACE(T383,5,0,"-"),8,0,"-"))))/365,0)</f>
        <v>65</v>
      </c>
      <c r="V383" s="20">
        <f ca="1">COUNTIF(U$2:U$526,U383)</f>
        <v>76</v>
      </c>
      <c r="W383" s="8">
        <v>19551007</v>
      </c>
      <c r="X383" s="8" t="b">
        <f>T383=W383</f>
        <v>1</v>
      </c>
      <c r="Y383" s="5" t="s">
        <v>5</v>
      </c>
      <c r="Z383" s="20">
        <v>2</v>
      </c>
      <c r="AA383" s="5" t="s">
        <v>13</v>
      </c>
      <c r="AB383" s="5" t="s">
        <v>7</v>
      </c>
      <c r="AC383" s="5" t="s">
        <v>7</v>
      </c>
      <c r="AD383" s="7" t="s">
        <v>161</v>
      </c>
      <c r="AE383" s="7" t="s">
        <v>0</v>
      </c>
      <c r="AF383" s="8">
        <v>0</v>
      </c>
      <c r="AG383" s="8"/>
      <c r="AH383" s="7" t="s">
        <v>9</v>
      </c>
    </row>
    <row r="384" spans="1:34" ht="15.75" x14ac:dyDescent="0.3">
      <c r="A384" s="23" t="s">
        <v>294</v>
      </c>
      <c r="B384" s="27" t="str">
        <f>REPLACE(REPLACE(A384,3,0,"-"),6,0,"-")</f>
        <v>RZ-64-56</v>
      </c>
      <c r="C384" s="25" t="str">
        <f>REPLACE(REPLACE(A384,1,1,""),2,4,"")</f>
        <v>Z</v>
      </c>
      <c r="D384" s="6" t="str">
        <f>(REPLACE(A384,3,4,""))</f>
        <v>RZ</v>
      </c>
      <c r="E384" s="5" t="str">
        <f>IFERROR(VALUE(LEFT($B384,2)),"")</f>
        <v/>
      </c>
      <c r="F384" s="5">
        <f>IFERROR(VALUE(MID($B384,4,2)),"")</f>
        <v>64</v>
      </c>
      <c r="G384" s="5">
        <f>IFERROR(VALUE(RIGHT($B384,2)),"")</f>
        <v>56</v>
      </c>
      <c r="H384" s="5">
        <v>1</v>
      </c>
      <c r="I384" s="7" t="s">
        <v>11</v>
      </c>
      <c r="J384" s="7" t="s">
        <v>3</v>
      </c>
      <c r="K384" s="7" t="s">
        <v>295</v>
      </c>
      <c r="L384" s="5">
        <f>COUNTIF(K$2:K$526,K384)</f>
        <v>1</v>
      </c>
      <c r="M384" s="8">
        <v>19750529</v>
      </c>
      <c r="N384" s="19">
        <f ca="1">ROUND(((TODAY())-(DATEVALUE(REPLACE(REPLACE(M384,5,0,"-"),8,0,"-"))))/365,0)</f>
        <v>45</v>
      </c>
      <c r="O384" s="20"/>
      <c r="P384" s="20">
        <v>2</v>
      </c>
      <c r="Q384" s="20">
        <v>650</v>
      </c>
      <c r="R384" s="20"/>
      <c r="S384" s="20"/>
      <c r="T384" s="8">
        <v>19551008</v>
      </c>
      <c r="U384" s="20">
        <f ca="1">ROUND(((TODAY())-(DATEVALUE(REPLACE(REPLACE(T384,5,0,"-"),8,0,"-"))))/365,0)</f>
        <v>65</v>
      </c>
      <c r="V384" s="20">
        <f ca="1">COUNTIF(U$2:U$526,U384)</f>
        <v>76</v>
      </c>
      <c r="W384" s="8">
        <v>19551008</v>
      </c>
      <c r="X384" s="8" t="b">
        <f>T384=W384</f>
        <v>1</v>
      </c>
      <c r="Y384" s="5" t="s">
        <v>9</v>
      </c>
      <c r="Z384" s="20">
        <v>2</v>
      </c>
      <c r="AA384" s="5" t="s">
        <v>13</v>
      </c>
      <c r="AB384" s="5" t="s">
        <v>7</v>
      </c>
      <c r="AC384" s="5" t="s">
        <v>7</v>
      </c>
      <c r="AD384" s="7" t="s">
        <v>0</v>
      </c>
      <c r="AE384" s="7" t="s">
        <v>0</v>
      </c>
      <c r="AF384" s="8">
        <v>0</v>
      </c>
      <c r="AG384" s="8"/>
      <c r="AH384" s="7" t="s">
        <v>9</v>
      </c>
    </row>
    <row r="385" spans="1:34" ht="15.75" x14ac:dyDescent="0.3">
      <c r="A385" s="23" t="s">
        <v>19</v>
      </c>
      <c r="B385" s="27" t="str">
        <f>REPLACE(REPLACE(A385,3,0,"-"),6,0,"-")</f>
        <v>RZ-66-73</v>
      </c>
      <c r="C385" s="25" t="str">
        <f>REPLACE(REPLACE(A385,1,1,""),2,4,"")</f>
        <v>Z</v>
      </c>
      <c r="D385" s="6" t="str">
        <f>(REPLACE(A385,3,4,""))</f>
        <v>RZ</v>
      </c>
      <c r="E385" s="5" t="str">
        <f>IFERROR(VALUE(LEFT($B385,2)),"")</f>
        <v/>
      </c>
      <c r="F385" s="5">
        <f>IFERROR(VALUE(MID($B385,4,2)),"")</f>
        <v>66</v>
      </c>
      <c r="G385" s="5">
        <f>IFERROR(VALUE(RIGHT($B385,2)),"")</f>
        <v>73</v>
      </c>
      <c r="H385" s="5">
        <v>1</v>
      </c>
      <c r="I385" s="7" t="s">
        <v>11</v>
      </c>
      <c r="J385" s="7" t="s">
        <v>3</v>
      </c>
      <c r="K385" s="7" t="s">
        <v>20</v>
      </c>
      <c r="L385" s="5">
        <f>COUNTIF(K$2:K$526,K385)</f>
        <v>3</v>
      </c>
      <c r="M385" s="8">
        <v>20080303</v>
      </c>
      <c r="N385" s="19">
        <f ca="1">ROUND(((TODAY())-(DATEVALUE(REPLACE(REPLACE(M385,5,0,"-"),8,0,"-"))))/365,0)</f>
        <v>13</v>
      </c>
      <c r="O385" s="20"/>
      <c r="P385" s="20">
        <v>1</v>
      </c>
      <c r="Q385" s="20">
        <v>600</v>
      </c>
      <c r="R385" s="20"/>
      <c r="S385" s="20"/>
      <c r="T385" s="8">
        <v>19551011</v>
      </c>
      <c r="U385" s="20">
        <f ca="1">ROUND(((TODAY())-(DATEVALUE(REPLACE(REPLACE(T385,5,0,"-"),8,0,"-"))))/365,0)</f>
        <v>65</v>
      </c>
      <c r="V385" s="20">
        <f ca="1">COUNTIF(U$2:U$526,U385)</f>
        <v>76</v>
      </c>
      <c r="W385" s="8">
        <v>19551011</v>
      </c>
      <c r="X385" s="8" t="b">
        <f>T385=W385</f>
        <v>1</v>
      </c>
      <c r="Y385" s="5" t="s">
        <v>9</v>
      </c>
      <c r="Z385" s="20">
        <v>2</v>
      </c>
      <c r="AA385" s="5" t="s">
        <v>13</v>
      </c>
      <c r="AB385" s="5" t="s">
        <v>7</v>
      </c>
      <c r="AC385" s="5" t="s">
        <v>7</v>
      </c>
      <c r="AD385" s="7" t="s">
        <v>21</v>
      </c>
      <c r="AE385" s="7" t="s">
        <v>0</v>
      </c>
      <c r="AF385" s="8">
        <v>0</v>
      </c>
      <c r="AG385" s="8"/>
      <c r="AH385" s="7" t="s">
        <v>9</v>
      </c>
    </row>
    <row r="386" spans="1:34" ht="15.75" x14ac:dyDescent="0.3">
      <c r="A386" s="23" t="s">
        <v>80</v>
      </c>
      <c r="B386" s="27" t="str">
        <f>REPLACE(REPLACE(A386,3,0,"-"),6,0,"-")</f>
        <v>RZ-73-47</v>
      </c>
      <c r="C386" s="25" t="str">
        <f>REPLACE(REPLACE(A386,1,1,""),2,4,"")</f>
        <v>Z</v>
      </c>
      <c r="D386" s="6" t="str">
        <f>(REPLACE(A386,3,4,""))</f>
        <v>RZ</v>
      </c>
      <c r="E386" s="5" t="str">
        <f>IFERROR(VALUE(LEFT($B386,2)),"")</f>
        <v/>
      </c>
      <c r="F386" s="5">
        <f>IFERROR(VALUE(MID($B386,4,2)),"")</f>
        <v>73</v>
      </c>
      <c r="G386" s="5">
        <f>IFERROR(VALUE(RIGHT($B386,2)),"")</f>
        <v>47</v>
      </c>
      <c r="H386" s="5">
        <v>1</v>
      </c>
      <c r="I386" s="7" t="s">
        <v>11</v>
      </c>
      <c r="J386" s="7" t="s">
        <v>3</v>
      </c>
      <c r="K386" s="7" t="s">
        <v>51</v>
      </c>
      <c r="L386" s="5">
        <f>COUNTIF(K$2:K$526,K386)</f>
        <v>12</v>
      </c>
      <c r="M386" s="8">
        <v>20180413</v>
      </c>
      <c r="N386" s="19">
        <f ca="1">ROUND(((TODAY())-(DATEVALUE(REPLACE(REPLACE(M386,5,0,"-"),8,0,"-"))))/365,0)</f>
        <v>2</v>
      </c>
      <c r="O386" s="20"/>
      <c r="P386" s="20">
        <v>1</v>
      </c>
      <c r="Q386" s="20">
        <v>350</v>
      </c>
      <c r="R386" s="20"/>
      <c r="S386" s="20"/>
      <c r="T386" s="8">
        <v>19551018</v>
      </c>
      <c r="U386" s="20">
        <f ca="1">ROUND(((TODAY())-(DATEVALUE(REPLACE(REPLACE(T386,5,0,"-"),8,0,"-"))))/365,0)</f>
        <v>65</v>
      </c>
      <c r="V386" s="20">
        <f ca="1">COUNTIF(U$2:U$526,U386)</f>
        <v>76</v>
      </c>
      <c r="W386" s="8">
        <v>19551018</v>
      </c>
      <c r="X386" s="8" t="b">
        <f>T386=W386</f>
        <v>1</v>
      </c>
      <c r="Y386" s="5" t="s">
        <v>9</v>
      </c>
      <c r="Z386" s="20"/>
      <c r="AA386" s="5" t="s">
        <v>13</v>
      </c>
      <c r="AB386" s="5" t="s">
        <v>7</v>
      </c>
      <c r="AC386" s="5" t="s">
        <v>7</v>
      </c>
      <c r="AD386" s="7" t="s">
        <v>0</v>
      </c>
      <c r="AE386" s="7" t="s">
        <v>0</v>
      </c>
      <c r="AF386" s="8">
        <v>0</v>
      </c>
      <c r="AG386" s="8"/>
      <c r="AH386" s="7" t="s">
        <v>5</v>
      </c>
    </row>
    <row r="387" spans="1:34" ht="15.75" x14ac:dyDescent="0.3">
      <c r="A387" s="23" t="s">
        <v>714</v>
      </c>
      <c r="B387" s="27" t="str">
        <f>REPLACE(REPLACE(A387,3,0,"-"),6,0,"-")</f>
        <v>NH-87-65</v>
      </c>
      <c r="C387" s="25" t="str">
        <f>REPLACE(REPLACE(A387,1,1,""),2,4,"")</f>
        <v>H</v>
      </c>
      <c r="D387" s="6" t="str">
        <f>(REPLACE(A387,3,4,""))</f>
        <v>NH</v>
      </c>
      <c r="E387" s="5" t="str">
        <f>IFERROR(VALUE(LEFT($B387,2)),"")</f>
        <v/>
      </c>
      <c r="F387" s="5">
        <f>IFERROR(VALUE(MID($B387,4,2)),"")</f>
        <v>87</v>
      </c>
      <c r="G387" s="5">
        <f>IFERROR(VALUE(RIGHT($B387,2)),"")</f>
        <v>65</v>
      </c>
      <c r="H387" s="5">
        <v>1</v>
      </c>
      <c r="I387" s="7" t="s">
        <v>11</v>
      </c>
      <c r="J387" s="7" t="s">
        <v>3</v>
      </c>
      <c r="K387" s="7" t="s">
        <v>715</v>
      </c>
      <c r="L387" s="5">
        <f>COUNTIF(K$2:K$526,K387)</f>
        <v>1</v>
      </c>
      <c r="M387" s="8">
        <v>20171123</v>
      </c>
      <c r="N387" s="19">
        <f ca="1">ROUND(((TODAY())-(DATEVALUE(REPLACE(REPLACE(M387,5,0,"-"),8,0,"-"))))/365,0)</f>
        <v>3</v>
      </c>
      <c r="O387" s="20"/>
      <c r="P387" s="20">
        <v>2</v>
      </c>
      <c r="Q387" s="20">
        <v>500</v>
      </c>
      <c r="R387" s="20"/>
      <c r="S387" s="20"/>
      <c r="T387" s="8">
        <v>19551018</v>
      </c>
      <c r="U387" s="20">
        <f ca="1">ROUND(((TODAY())-(DATEVALUE(REPLACE(REPLACE(T387,5,0,"-"),8,0,"-"))))/365,0)</f>
        <v>65</v>
      </c>
      <c r="V387" s="20">
        <f ca="1">COUNTIF(U$2:U$526,U387)</f>
        <v>76</v>
      </c>
      <c r="W387" s="8">
        <v>19551018</v>
      </c>
      <c r="X387" s="8" t="b">
        <f>T387=W387</f>
        <v>1</v>
      </c>
      <c r="Y387" s="5" t="s">
        <v>5</v>
      </c>
      <c r="Z387" s="20">
        <v>2</v>
      </c>
      <c r="AA387" s="5" t="s">
        <v>13</v>
      </c>
      <c r="AB387" s="5" t="s">
        <v>7</v>
      </c>
      <c r="AC387" s="5" t="s">
        <v>7</v>
      </c>
      <c r="AD387" s="7" t="s">
        <v>21</v>
      </c>
      <c r="AE387" s="7" t="s">
        <v>0</v>
      </c>
      <c r="AF387" s="8">
        <v>0</v>
      </c>
      <c r="AG387" s="8"/>
      <c r="AH387" s="7" t="s">
        <v>9</v>
      </c>
    </row>
    <row r="388" spans="1:34" ht="15.75" x14ac:dyDescent="0.3">
      <c r="A388" s="23" t="s">
        <v>722</v>
      </c>
      <c r="B388" s="27" t="str">
        <f>REPLACE(REPLACE(A388,3,0,"-"),6,0,"-")</f>
        <v>ZE-88-90</v>
      </c>
      <c r="C388" s="25" t="str">
        <f>REPLACE(REPLACE(A388,1,1,""),2,4,"")</f>
        <v>E</v>
      </c>
      <c r="D388" s="6" t="str">
        <f>(REPLACE(A388,3,4,""))</f>
        <v>ZE</v>
      </c>
      <c r="E388" s="5" t="str">
        <f>IFERROR(VALUE(LEFT($B388,2)),"")</f>
        <v/>
      </c>
      <c r="F388" s="5">
        <f>IFERROR(VALUE(MID($B388,4,2)),"")</f>
        <v>88</v>
      </c>
      <c r="G388" s="5">
        <f>IFERROR(VALUE(RIGHT($B388,2)),"")</f>
        <v>90</v>
      </c>
      <c r="H388" s="5">
        <v>1</v>
      </c>
      <c r="I388" s="7" t="s">
        <v>11</v>
      </c>
      <c r="J388" s="7" t="s">
        <v>3</v>
      </c>
      <c r="K388" s="7" t="s">
        <v>46</v>
      </c>
      <c r="L388" s="5">
        <f>COUNTIF(K$2:K$526,K388)</f>
        <v>77</v>
      </c>
      <c r="M388" s="8">
        <v>19930521</v>
      </c>
      <c r="N388" s="19">
        <f ca="1">ROUND(((TODAY())-(DATEVALUE(REPLACE(REPLACE(M388,5,0,"-"),8,0,"-"))))/365,0)</f>
        <v>27</v>
      </c>
      <c r="O388" s="20"/>
      <c r="P388" s="20">
        <v>1</v>
      </c>
      <c r="Q388" s="20">
        <v>350</v>
      </c>
      <c r="R388" s="20"/>
      <c r="S388" s="20"/>
      <c r="T388" s="8">
        <v>19551018</v>
      </c>
      <c r="U388" s="20">
        <f ca="1">ROUND(((TODAY())-(DATEVALUE(REPLACE(REPLACE(T388,5,0,"-"),8,0,"-"))))/365,0)</f>
        <v>65</v>
      </c>
      <c r="V388" s="20">
        <f ca="1">COUNTIF(U$2:U$526,U388)</f>
        <v>76</v>
      </c>
      <c r="W388" s="8">
        <v>19551018</v>
      </c>
      <c r="X388" s="8" t="b">
        <f>T388=W388</f>
        <v>1</v>
      </c>
      <c r="Y388" s="5" t="s">
        <v>5</v>
      </c>
      <c r="Z388" s="20">
        <v>2</v>
      </c>
      <c r="AA388" s="5" t="s">
        <v>13</v>
      </c>
      <c r="AB388" s="5" t="s">
        <v>7</v>
      </c>
      <c r="AC388" s="5" t="s">
        <v>7</v>
      </c>
      <c r="AD388" s="7" t="s">
        <v>723</v>
      </c>
      <c r="AE388" s="7" t="s">
        <v>0</v>
      </c>
      <c r="AF388" s="8">
        <v>0</v>
      </c>
      <c r="AG388" s="8"/>
      <c r="AH388" s="7" t="s">
        <v>9</v>
      </c>
    </row>
    <row r="389" spans="1:34" ht="15.75" x14ac:dyDescent="0.3">
      <c r="A389" s="23" t="s">
        <v>440</v>
      </c>
      <c r="B389" s="27" t="str">
        <f>REPLACE(REPLACE(A389,3,0,"-"),6,0,"-")</f>
        <v>ZF-10-02</v>
      </c>
      <c r="C389" s="25" t="str">
        <f>REPLACE(REPLACE(A389,1,1,""),2,4,"")</f>
        <v>F</v>
      </c>
      <c r="D389" s="6" t="str">
        <f>(REPLACE(A389,3,4,""))</f>
        <v>ZF</v>
      </c>
      <c r="E389" s="5" t="str">
        <f>IFERROR(VALUE(LEFT($B389,2)),"")</f>
        <v/>
      </c>
      <c r="F389" s="5">
        <f>IFERROR(VALUE(MID($B389,4,2)),"")</f>
        <v>10</v>
      </c>
      <c r="G389" s="5">
        <f>IFERROR(VALUE(RIGHT($B389,2)),"")</f>
        <v>2</v>
      </c>
      <c r="H389" s="5" t="s">
        <v>860</v>
      </c>
      <c r="I389" s="7" t="s">
        <v>11</v>
      </c>
      <c r="J389" s="7" t="s">
        <v>3</v>
      </c>
      <c r="K389" s="7" t="s">
        <v>441</v>
      </c>
      <c r="L389" s="5">
        <f>COUNTIF(K$2:K$526,K389)</f>
        <v>1</v>
      </c>
      <c r="M389" s="8">
        <v>20020821</v>
      </c>
      <c r="N389" s="19">
        <f ca="1">ROUND(((TODAY())-(DATEVALUE(REPLACE(REPLACE(M389,5,0,"-"),8,0,"-"))))/365,0)</f>
        <v>18</v>
      </c>
      <c r="O389" s="20"/>
      <c r="P389" s="20">
        <v>4</v>
      </c>
      <c r="Q389" s="20">
        <v>1000</v>
      </c>
      <c r="R389" s="20">
        <v>220</v>
      </c>
      <c r="S389" s="20">
        <v>227</v>
      </c>
      <c r="T389" s="8">
        <v>19551026</v>
      </c>
      <c r="U389" s="20">
        <f ca="1">ROUND(((TODAY())-(DATEVALUE(REPLACE(REPLACE(T389,5,0,"-"),8,0,"-"))))/365,0)</f>
        <v>65</v>
      </c>
      <c r="V389" s="20">
        <f ca="1">COUNTIF(U$2:U$526,U389)</f>
        <v>76</v>
      </c>
      <c r="W389" s="8">
        <v>20020821</v>
      </c>
      <c r="X389" s="8" t="b">
        <f>T389=W389</f>
        <v>0</v>
      </c>
      <c r="Y389" s="5" t="s">
        <v>5</v>
      </c>
      <c r="Z389" s="20">
        <v>2</v>
      </c>
      <c r="AA389" s="5" t="s">
        <v>13</v>
      </c>
      <c r="AB389" s="5" t="s">
        <v>7</v>
      </c>
      <c r="AC389" s="5" t="s">
        <v>7</v>
      </c>
      <c r="AD389" s="7" t="s">
        <v>442</v>
      </c>
      <c r="AE389" s="7" t="s">
        <v>0</v>
      </c>
      <c r="AF389" s="8">
        <v>0.13</v>
      </c>
      <c r="AG389" s="8">
        <v>146</v>
      </c>
      <c r="AH389" s="7" t="s">
        <v>9</v>
      </c>
    </row>
    <row r="390" spans="1:34" ht="15.75" x14ac:dyDescent="0.3">
      <c r="A390" s="23" t="s">
        <v>464</v>
      </c>
      <c r="B390" s="27" t="str">
        <f>REPLACE(REPLACE(A390,3,0,"-"),6,0,"-")</f>
        <v>RZ-79-73</v>
      </c>
      <c r="C390" s="25" t="str">
        <f>REPLACE(REPLACE(A390,1,1,""),2,4,"")</f>
        <v>Z</v>
      </c>
      <c r="D390" s="6" t="str">
        <f>(REPLACE(A390,3,4,""))</f>
        <v>RZ</v>
      </c>
      <c r="E390" s="5" t="str">
        <f>IFERROR(VALUE(LEFT($B390,2)),"")</f>
        <v/>
      </c>
      <c r="F390" s="5">
        <f>IFERROR(VALUE(MID($B390,4,2)),"")</f>
        <v>79</v>
      </c>
      <c r="G390" s="5">
        <f>IFERROR(VALUE(RIGHT($B390,2)),"")</f>
        <v>73</v>
      </c>
      <c r="H390" s="5">
        <v>1</v>
      </c>
      <c r="I390" s="7" t="s">
        <v>11</v>
      </c>
      <c r="J390" s="7" t="s">
        <v>3</v>
      </c>
      <c r="K390" s="7" t="s">
        <v>46</v>
      </c>
      <c r="L390" s="5">
        <f>COUNTIF(K$2:K$526,K390)</f>
        <v>77</v>
      </c>
      <c r="M390" s="8">
        <v>20200214</v>
      </c>
      <c r="N390" s="19">
        <f ca="1">ROUND(((TODAY())-(DATEVALUE(REPLACE(REPLACE(M390,5,0,"-"),8,0,"-"))))/365,0)</f>
        <v>1</v>
      </c>
      <c r="O390" s="20"/>
      <c r="P390" s="20">
        <v>1</v>
      </c>
      <c r="Q390" s="20">
        <v>350</v>
      </c>
      <c r="R390" s="20"/>
      <c r="S390" s="20"/>
      <c r="T390" s="8">
        <v>19551026</v>
      </c>
      <c r="U390" s="20">
        <f ca="1">ROUND(((TODAY())-(DATEVALUE(REPLACE(REPLACE(T390,5,0,"-"),8,0,"-"))))/365,0)</f>
        <v>65</v>
      </c>
      <c r="V390" s="20">
        <f ca="1">COUNTIF(U$2:U$526,U390)</f>
        <v>76</v>
      </c>
      <c r="W390" s="8">
        <v>19551026</v>
      </c>
      <c r="X390" s="8" t="b">
        <f>T390=W390</f>
        <v>1</v>
      </c>
      <c r="Y390" s="5" t="s">
        <v>5</v>
      </c>
      <c r="Z390" s="20">
        <v>2</v>
      </c>
      <c r="AA390" s="5" t="s">
        <v>13</v>
      </c>
      <c r="AB390" s="5" t="s">
        <v>7</v>
      </c>
      <c r="AC390" s="5" t="s">
        <v>7</v>
      </c>
      <c r="AD390" s="7" t="s">
        <v>94</v>
      </c>
      <c r="AE390" s="7" t="s">
        <v>0</v>
      </c>
      <c r="AF390" s="8">
        <v>0</v>
      </c>
      <c r="AG390" s="8"/>
      <c r="AH390" s="7" t="s">
        <v>9</v>
      </c>
    </row>
    <row r="391" spans="1:34" ht="15.75" x14ac:dyDescent="0.3">
      <c r="A391" s="23" t="s">
        <v>478</v>
      </c>
      <c r="B391" s="27" t="str">
        <f>REPLACE(REPLACE(A391,3,0,"-"),6,0,"-")</f>
        <v>RZ-79-75</v>
      </c>
      <c r="C391" s="25" t="str">
        <f>REPLACE(REPLACE(A391,1,1,""),2,4,"")</f>
        <v>Z</v>
      </c>
      <c r="D391" s="6" t="str">
        <f>(REPLACE(A391,3,4,""))</f>
        <v>RZ</v>
      </c>
      <c r="E391" s="5" t="str">
        <f>IFERROR(VALUE(LEFT($B391,2)),"")</f>
        <v/>
      </c>
      <c r="F391" s="5">
        <f>IFERROR(VALUE(MID($B391,4,2)),"")</f>
        <v>79</v>
      </c>
      <c r="G391" s="5">
        <f>IFERROR(VALUE(RIGHT($B391,2)),"")</f>
        <v>75</v>
      </c>
      <c r="H391" s="5">
        <v>1</v>
      </c>
      <c r="I391" s="7" t="s">
        <v>11</v>
      </c>
      <c r="J391" s="7" t="s">
        <v>3</v>
      </c>
      <c r="K391" s="7" t="s">
        <v>46</v>
      </c>
      <c r="L391" s="5">
        <f>COUNTIF(K$2:K$526,K391)</f>
        <v>77</v>
      </c>
      <c r="M391" s="8">
        <v>19950308</v>
      </c>
      <c r="N391" s="19">
        <f ca="1">ROUND(((TODAY())-(DATEVALUE(REPLACE(REPLACE(M391,5,0,"-"),8,0,"-"))))/365,0)</f>
        <v>26</v>
      </c>
      <c r="O391" s="20"/>
      <c r="P391" s="20">
        <v>1</v>
      </c>
      <c r="Q391" s="20">
        <v>350</v>
      </c>
      <c r="R391" s="20"/>
      <c r="S391" s="20"/>
      <c r="T391" s="8">
        <v>19551026</v>
      </c>
      <c r="U391" s="20">
        <f ca="1">ROUND(((TODAY())-(DATEVALUE(REPLACE(REPLACE(T391,5,0,"-"),8,0,"-"))))/365,0)</f>
        <v>65</v>
      </c>
      <c r="V391" s="20">
        <f ca="1">COUNTIF(U$2:U$526,U391)</f>
        <v>76</v>
      </c>
      <c r="W391" s="8">
        <v>19551026</v>
      </c>
      <c r="X391" s="8" t="b">
        <f>T391=W391</f>
        <v>1</v>
      </c>
      <c r="Y391" s="5" t="s">
        <v>5</v>
      </c>
      <c r="Z391" s="20">
        <v>2</v>
      </c>
      <c r="AA391" s="5" t="s">
        <v>13</v>
      </c>
      <c r="AB391" s="5" t="s">
        <v>7</v>
      </c>
      <c r="AC391" s="5" t="s">
        <v>7</v>
      </c>
      <c r="AD391" s="7" t="s">
        <v>164</v>
      </c>
      <c r="AE391" s="7" t="s">
        <v>0</v>
      </c>
      <c r="AF391" s="8">
        <v>0</v>
      </c>
      <c r="AG391" s="8"/>
      <c r="AH391" s="7" t="s">
        <v>9</v>
      </c>
    </row>
    <row r="392" spans="1:34" ht="15.75" x14ac:dyDescent="0.3">
      <c r="A392" s="23" t="s">
        <v>223</v>
      </c>
      <c r="B392" s="27" t="str">
        <f>REPLACE(REPLACE(A392,3,0,"-"),6,0,"-")</f>
        <v>RZ-89-16</v>
      </c>
      <c r="C392" s="25" t="str">
        <f>REPLACE(REPLACE(A392,1,1,""),2,4,"")</f>
        <v>Z</v>
      </c>
      <c r="D392" s="6" t="str">
        <f>(REPLACE(A392,3,4,""))</f>
        <v>RZ</v>
      </c>
      <c r="E392" s="5" t="str">
        <f>IFERROR(VALUE(LEFT($B392,2)),"")</f>
        <v/>
      </c>
      <c r="F392" s="5">
        <f>IFERROR(VALUE(MID($B392,4,2)),"")</f>
        <v>89</v>
      </c>
      <c r="G392" s="5">
        <f>IFERROR(VALUE(RIGHT($B392,2)),"")</f>
        <v>16</v>
      </c>
      <c r="H392" s="5">
        <v>1</v>
      </c>
      <c r="I392" s="7" t="s">
        <v>11</v>
      </c>
      <c r="J392" s="7" t="s">
        <v>3</v>
      </c>
      <c r="K392" s="7" t="s">
        <v>46</v>
      </c>
      <c r="L392" s="5">
        <f>COUNTIF(K$2:K$526,K392)</f>
        <v>77</v>
      </c>
      <c r="M392" s="8">
        <v>19830902</v>
      </c>
      <c r="N392" s="19">
        <f ca="1">ROUND(((TODAY())-(DATEVALUE(REPLACE(REPLACE(M392,5,0,"-"),8,0,"-"))))/365,0)</f>
        <v>37</v>
      </c>
      <c r="O392" s="20"/>
      <c r="P392" s="20">
        <v>1</v>
      </c>
      <c r="Q392" s="20">
        <v>350</v>
      </c>
      <c r="R392" s="20"/>
      <c r="S392" s="20"/>
      <c r="T392" s="8">
        <v>19551109</v>
      </c>
      <c r="U392" s="20">
        <f ca="1">ROUND(((TODAY())-(DATEVALUE(REPLACE(REPLACE(T392,5,0,"-"),8,0,"-"))))/365,0)</f>
        <v>65</v>
      </c>
      <c r="V392" s="20">
        <f ca="1">COUNTIF(U$2:U$526,U392)</f>
        <v>76</v>
      </c>
      <c r="W392" s="8">
        <v>19551109</v>
      </c>
      <c r="X392" s="8" t="b">
        <f>T392=W392</f>
        <v>1</v>
      </c>
      <c r="Y392" s="5" t="s">
        <v>5</v>
      </c>
      <c r="Z392" s="20">
        <v>2</v>
      </c>
      <c r="AA392" s="5" t="s">
        <v>13</v>
      </c>
      <c r="AB392" s="5" t="s">
        <v>7</v>
      </c>
      <c r="AC392" s="5" t="s">
        <v>7</v>
      </c>
      <c r="AD392" s="7" t="s">
        <v>0</v>
      </c>
      <c r="AE392" s="7" t="s">
        <v>0</v>
      </c>
      <c r="AF392" s="8">
        <v>0</v>
      </c>
      <c r="AG392" s="8"/>
      <c r="AH392" s="7" t="s">
        <v>9</v>
      </c>
    </row>
    <row r="393" spans="1:34" ht="15.75" x14ac:dyDescent="0.3">
      <c r="A393" s="23" t="s">
        <v>718</v>
      </c>
      <c r="B393" s="27" t="str">
        <f>REPLACE(REPLACE(A393,3,0,"-"),6,0,"-")</f>
        <v>ZE-53-89</v>
      </c>
      <c r="C393" s="25" t="str">
        <f>REPLACE(REPLACE(A393,1,1,""),2,4,"")</f>
        <v>E</v>
      </c>
      <c r="D393" s="6" t="str">
        <f>(REPLACE(A393,3,4,""))</f>
        <v>ZE</v>
      </c>
      <c r="E393" s="5" t="str">
        <f>IFERROR(VALUE(LEFT($B393,2)),"")</f>
        <v/>
      </c>
      <c r="F393" s="5">
        <f>IFERROR(VALUE(MID($B393,4,2)),"")</f>
        <v>53</v>
      </c>
      <c r="G393" s="5">
        <f>IFERROR(VALUE(RIGHT($B393,2)),"")</f>
        <v>89</v>
      </c>
      <c r="H393" s="5">
        <v>1</v>
      </c>
      <c r="I393" s="7" t="s">
        <v>11</v>
      </c>
      <c r="J393" s="7" t="s">
        <v>3</v>
      </c>
      <c r="K393" s="7" t="s">
        <v>0</v>
      </c>
      <c r="L393" s="5">
        <f>COUNTIF(K$2:K$526,K393)</f>
        <v>37</v>
      </c>
      <c r="M393" s="8">
        <v>20181122</v>
      </c>
      <c r="N393" s="19">
        <f ca="1">ROUND(((TODAY())-(DATEVALUE(REPLACE(REPLACE(M393,5,0,"-"),8,0,"-"))))/365,0)</f>
        <v>2</v>
      </c>
      <c r="O393" s="20"/>
      <c r="P393" s="20">
        <v>1</v>
      </c>
      <c r="Q393" s="20">
        <v>350</v>
      </c>
      <c r="R393" s="20"/>
      <c r="S393" s="20"/>
      <c r="T393" s="8">
        <v>19551214</v>
      </c>
      <c r="U393" s="20">
        <f ca="1">ROUND(((TODAY())-(DATEVALUE(REPLACE(REPLACE(T393,5,0,"-"),8,0,"-"))))/365,0)</f>
        <v>65</v>
      </c>
      <c r="V393" s="20">
        <f ca="1">COUNTIF(U$2:U$526,U393)</f>
        <v>76</v>
      </c>
      <c r="W393" s="8">
        <v>19551214</v>
      </c>
      <c r="X393" s="8" t="b">
        <f>T393=W393</f>
        <v>1</v>
      </c>
      <c r="Y393" s="5" t="s">
        <v>5</v>
      </c>
      <c r="Z393" s="20">
        <v>2</v>
      </c>
      <c r="AA393" s="5" t="s">
        <v>13</v>
      </c>
      <c r="AB393" s="5" t="s">
        <v>7</v>
      </c>
      <c r="AC393" s="5" t="s">
        <v>7</v>
      </c>
      <c r="AD393" s="7" t="s">
        <v>29</v>
      </c>
      <c r="AE393" s="7" t="s">
        <v>0</v>
      </c>
      <c r="AF393" s="8">
        <v>0</v>
      </c>
      <c r="AG393" s="8"/>
      <c r="AH393" s="7" t="s">
        <v>9</v>
      </c>
    </row>
    <row r="394" spans="1:34" ht="15.75" x14ac:dyDescent="0.3">
      <c r="A394" s="23" t="s">
        <v>211</v>
      </c>
      <c r="B394" s="27" t="str">
        <f>REPLACE(REPLACE(A394,3,0,"-"),6,0,"-")</f>
        <v>SE-17-99</v>
      </c>
      <c r="C394" s="25" t="str">
        <f>REPLACE(REPLACE(A394,1,1,""),2,4,"")</f>
        <v>E</v>
      </c>
      <c r="D394" s="6" t="str">
        <f>(REPLACE(A394,3,4,""))</f>
        <v>SE</v>
      </c>
      <c r="E394" s="5" t="str">
        <f>IFERROR(VALUE(LEFT($B394,2)),"")</f>
        <v/>
      </c>
      <c r="F394" s="5">
        <f>IFERROR(VALUE(MID($B394,4,2)),"")</f>
        <v>17</v>
      </c>
      <c r="G394" s="5">
        <f>IFERROR(VALUE(RIGHT($B394,2)),"")</f>
        <v>99</v>
      </c>
      <c r="H394" s="5">
        <v>1</v>
      </c>
      <c r="I394" s="7" t="s">
        <v>11</v>
      </c>
      <c r="J394" s="7" t="s">
        <v>3</v>
      </c>
      <c r="K394" s="7" t="s">
        <v>46</v>
      </c>
      <c r="L394" s="5">
        <f>COUNTIF(K$2:K$526,K394)</f>
        <v>77</v>
      </c>
      <c r="M394" s="8">
        <v>20010417</v>
      </c>
      <c r="N394" s="19">
        <f ca="1">ROUND(((TODAY())-(DATEVALUE(REPLACE(REPLACE(M394,5,0,"-"),8,0,"-"))))/365,0)</f>
        <v>19</v>
      </c>
      <c r="O394" s="20"/>
      <c r="P394" s="20">
        <v>1</v>
      </c>
      <c r="Q394" s="20">
        <v>350</v>
      </c>
      <c r="R394" s="20"/>
      <c r="S394" s="20"/>
      <c r="T394" s="8">
        <v>19551227</v>
      </c>
      <c r="U394" s="20">
        <f ca="1">ROUND(((TODAY())-(DATEVALUE(REPLACE(REPLACE(T394,5,0,"-"),8,0,"-"))))/365,0)</f>
        <v>65</v>
      </c>
      <c r="V394" s="20">
        <f ca="1">COUNTIF(U$2:U$526,U394)</f>
        <v>76</v>
      </c>
      <c r="W394" s="8">
        <v>19551227</v>
      </c>
      <c r="X394" s="8" t="b">
        <f>T394=W394</f>
        <v>1</v>
      </c>
      <c r="Y394" s="5" t="s">
        <v>5</v>
      </c>
      <c r="Z394" s="20">
        <v>2</v>
      </c>
      <c r="AA394" s="5" t="s">
        <v>13</v>
      </c>
      <c r="AB394" s="5" t="s">
        <v>7</v>
      </c>
      <c r="AC394" s="5" t="s">
        <v>7</v>
      </c>
      <c r="AD394" s="7" t="s">
        <v>0</v>
      </c>
      <c r="AE394" s="7" t="s">
        <v>0</v>
      </c>
      <c r="AF394" s="8">
        <v>0</v>
      </c>
      <c r="AG394" s="8"/>
      <c r="AH394" s="7" t="s">
        <v>9</v>
      </c>
    </row>
    <row r="395" spans="1:34" ht="15.75" x14ac:dyDescent="0.3">
      <c r="A395" s="23" t="s">
        <v>477</v>
      </c>
      <c r="B395" s="27" t="str">
        <f>REPLACE(REPLACE(A395,3,0,"-"),6,0,"-")</f>
        <v>SE-28-28</v>
      </c>
      <c r="C395" s="25" t="str">
        <f>REPLACE(REPLACE(A395,1,1,""),2,4,"")</f>
        <v>E</v>
      </c>
      <c r="D395" s="6" t="str">
        <f>(REPLACE(A395,3,4,""))</f>
        <v>SE</v>
      </c>
      <c r="E395" s="5" t="str">
        <f>IFERROR(VALUE(LEFT($B395,2)),"")</f>
        <v/>
      </c>
      <c r="F395" s="5">
        <f>IFERROR(VALUE(MID($B395,4,2)),"")</f>
        <v>28</v>
      </c>
      <c r="G395" s="5">
        <f>IFERROR(VALUE(RIGHT($B395,2)),"")</f>
        <v>28</v>
      </c>
      <c r="H395" s="5">
        <v>1</v>
      </c>
      <c r="I395" s="7" t="s">
        <v>11</v>
      </c>
      <c r="J395" s="7" t="s">
        <v>3</v>
      </c>
      <c r="K395" s="7" t="s">
        <v>46</v>
      </c>
      <c r="L395" s="5">
        <f>COUNTIF(K$2:K$526,K395)</f>
        <v>77</v>
      </c>
      <c r="M395" s="8">
        <v>19751112</v>
      </c>
      <c r="N395" s="19">
        <f ca="1">ROUND(((TODAY())-(DATEVALUE(REPLACE(REPLACE(M395,5,0,"-"),8,0,"-"))))/365,0)</f>
        <v>45</v>
      </c>
      <c r="O395" s="20"/>
      <c r="P395" s="20">
        <v>1</v>
      </c>
      <c r="Q395" s="20">
        <v>347</v>
      </c>
      <c r="R395" s="20"/>
      <c r="S395" s="20"/>
      <c r="T395" s="8">
        <v>19560113</v>
      </c>
      <c r="U395" s="20">
        <f ca="1">ROUND(((TODAY())-(DATEVALUE(REPLACE(REPLACE(T395,5,0,"-"),8,0,"-"))))/365,0)</f>
        <v>65</v>
      </c>
      <c r="V395" s="20">
        <f ca="1">COUNTIF(U$2:U$526,U395)</f>
        <v>76</v>
      </c>
      <c r="W395" s="8">
        <v>19560113</v>
      </c>
      <c r="X395" s="8" t="b">
        <f>T395=W395</f>
        <v>1</v>
      </c>
      <c r="Y395" s="5" t="s">
        <v>5</v>
      </c>
      <c r="Z395" s="20">
        <v>2</v>
      </c>
      <c r="AA395" s="5" t="s">
        <v>13</v>
      </c>
      <c r="AB395" s="5" t="s">
        <v>7</v>
      </c>
      <c r="AC395" s="5" t="s">
        <v>7</v>
      </c>
      <c r="AD395" s="7" t="s">
        <v>0</v>
      </c>
      <c r="AE395" s="7" t="s">
        <v>0</v>
      </c>
      <c r="AF395" s="8">
        <v>0</v>
      </c>
      <c r="AG395" s="8"/>
      <c r="AH395" s="7" t="s">
        <v>9</v>
      </c>
    </row>
    <row r="396" spans="1:34" ht="15.75" x14ac:dyDescent="0.3">
      <c r="A396" s="23" t="s">
        <v>766</v>
      </c>
      <c r="B396" s="27" t="str">
        <f>REPLACE(REPLACE(A396,3,0,"-"),6,0,"-")</f>
        <v>SE-32-91</v>
      </c>
      <c r="C396" s="25" t="str">
        <f>REPLACE(REPLACE(A396,1,1,""),2,4,"")</f>
        <v>E</v>
      </c>
      <c r="D396" s="6" t="str">
        <f>(REPLACE(A396,3,4,""))</f>
        <v>SE</v>
      </c>
      <c r="E396" s="5" t="str">
        <f>IFERROR(VALUE(LEFT($B396,2)),"")</f>
        <v/>
      </c>
      <c r="F396" s="5">
        <f>IFERROR(VALUE(MID($B396,4,2)),"")</f>
        <v>32</v>
      </c>
      <c r="G396" s="5">
        <f>IFERROR(VALUE(RIGHT($B396,2)),"")</f>
        <v>91</v>
      </c>
      <c r="H396" s="5">
        <v>1</v>
      </c>
      <c r="I396" s="7" t="s">
        <v>11</v>
      </c>
      <c r="J396" s="7" t="s">
        <v>3</v>
      </c>
      <c r="K396" s="7" t="s">
        <v>184</v>
      </c>
      <c r="L396" s="5">
        <f>COUNTIF(K$2:K$526,K396)</f>
        <v>5</v>
      </c>
      <c r="M396" s="8">
        <v>19910125</v>
      </c>
      <c r="N396" s="19">
        <f ca="1">ROUND(((TODAY())-(DATEVALUE(REPLACE(REPLACE(M396,5,0,"-"),8,0,"-"))))/365,0)</f>
        <v>30</v>
      </c>
      <c r="O396" s="20"/>
      <c r="P396" s="20">
        <v>1</v>
      </c>
      <c r="Q396" s="20">
        <v>350</v>
      </c>
      <c r="R396" s="20"/>
      <c r="S396" s="20"/>
      <c r="T396" s="8">
        <v>19560119</v>
      </c>
      <c r="U396" s="20">
        <f ca="1">ROUND(((TODAY())-(DATEVALUE(REPLACE(REPLACE(T396,5,0,"-"),8,0,"-"))))/365,0)</f>
        <v>65</v>
      </c>
      <c r="V396" s="20">
        <f ca="1">COUNTIF(U$2:U$526,U396)</f>
        <v>76</v>
      </c>
      <c r="W396" s="8">
        <v>19560119</v>
      </c>
      <c r="X396" s="8" t="b">
        <f>T396=W396</f>
        <v>1</v>
      </c>
      <c r="Y396" s="5" t="s">
        <v>5</v>
      </c>
      <c r="Z396" s="20">
        <v>2</v>
      </c>
      <c r="AA396" s="5" t="s">
        <v>13</v>
      </c>
      <c r="AB396" s="5" t="s">
        <v>7</v>
      </c>
      <c r="AC396" s="5" t="s">
        <v>7</v>
      </c>
      <c r="AD396" s="7" t="s">
        <v>0</v>
      </c>
      <c r="AE396" s="7" t="s">
        <v>0</v>
      </c>
      <c r="AF396" s="8">
        <v>0</v>
      </c>
      <c r="AG396" s="8"/>
      <c r="AH396" s="7" t="s">
        <v>9</v>
      </c>
    </row>
    <row r="397" spans="1:34" ht="15.75" x14ac:dyDescent="0.3">
      <c r="A397" s="23" t="s">
        <v>430</v>
      </c>
      <c r="B397" s="27" t="str">
        <f>REPLACE(REPLACE(A397,3,0,"-"),6,0,"-")</f>
        <v>VE-39-60</v>
      </c>
      <c r="C397" s="25" t="str">
        <f>REPLACE(REPLACE(A397,1,1,""),2,4,"")</f>
        <v>E</v>
      </c>
      <c r="D397" s="6" t="str">
        <f>(REPLACE(A397,3,4,""))</f>
        <v>VE</v>
      </c>
      <c r="E397" s="5" t="str">
        <f>IFERROR(VALUE(LEFT($B397,2)),"")</f>
        <v/>
      </c>
      <c r="F397" s="5">
        <f>IFERROR(VALUE(MID($B397,4,2)),"")</f>
        <v>39</v>
      </c>
      <c r="G397" s="5">
        <f>IFERROR(VALUE(RIGHT($B397,2)),"")</f>
        <v>60</v>
      </c>
      <c r="H397" s="5">
        <v>1</v>
      </c>
      <c r="I397" s="7" t="s">
        <v>11</v>
      </c>
      <c r="J397" s="7" t="s">
        <v>3</v>
      </c>
      <c r="K397" s="7" t="s">
        <v>46</v>
      </c>
      <c r="L397" s="5">
        <f>COUNTIF(K$2:K$526,K397)</f>
        <v>77</v>
      </c>
      <c r="M397" s="8">
        <v>19930315</v>
      </c>
      <c r="N397" s="19">
        <f ca="1">ROUND(((TODAY())-(DATEVALUE(REPLACE(REPLACE(M397,5,0,"-"),8,0,"-"))))/365,0)</f>
        <v>28</v>
      </c>
      <c r="O397" s="20"/>
      <c r="P397" s="20">
        <v>1</v>
      </c>
      <c r="Q397" s="20">
        <v>350</v>
      </c>
      <c r="R397" s="20"/>
      <c r="S397" s="20"/>
      <c r="T397" s="8">
        <v>19560124</v>
      </c>
      <c r="U397" s="20">
        <f ca="1">ROUND(((TODAY())-(DATEVALUE(REPLACE(REPLACE(T397,5,0,"-"),8,0,"-"))))/365,0)</f>
        <v>65</v>
      </c>
      <c r="V397" s="20">
        <f ca="1">COUNTIF(U$2:U$526,U397)</f>
        <v>76</v>
      </c>
      <c r="W397" s="8">
        <v>19560124</v>
      </c>
      <c r="X397" s="8" t="b">
        <f>T397=W397</f>
        <v>1</v>
      </c>
      <c r="Y397" s="5" t="s">
        <v>9</v>
      </c>
      <c r="Z397" s="20">
        <v>2</v>
      </c>
      <c r="AA397" s="5" t="s">
        <v>13</v>
      </c>
      <c r="AB397" s="5" t="s">
        <v>7</v>
      </c>
      <c r="AC397" s="5" t="s">
        <v>7</v>
      </c>
      <c r="AD397" s="7" t="s">
        <v>21</v>
      </c>
      <c r="AE397" s="7" t="s">
        <v>0</v>
      </c>
      <c r="AF397" s="8">
        <v>0</v>
      </c>
      <c r="AG397" s="8"/>
      <c r="AH397" s="7" t="s">
        <v>9</v>
      </c>
    </row>
    <row r="398" spans="1:34" ht="15.75" x14ac:dyDescent="0.3">
      <c r="A398" s="23" t="s">
        <v>522</v>
      </c>
      <c r="B398" s="27" t="str">
        <f>REPLACE(REPLACE(A398,3,0,"-"),6,0,"-")</f>
        <v>NM-07-34</v>
      </c>
      <c r="C398" s="25" t="str">
        <f>REPLACE(REPLACE(A398,1,1,""),2,4,"")</f>
        <v>M</v>
      </c>
      <c r="D398" s="6" t="str">
        <f>(REPLACE(A398,3,4,""))</f>
        <v>NM</v>
      </c>
      <c r="E398" s="5" t="str">
        <f>IFERROR(VALUE(LEFT($B398,2)),"")</f>
        <v/>
      </c>
      <c r="F398" s="5">
        <f>IFERROR(VALUE(MID($B398,4,2)),"")</f>
        <v>7</v>
      </c>
      <c r="G398" s="5">
        <f>IFERROR(VALUE(RIGHT($B398,2)),"")</f>
        <v>34</v>
      </c>
      <c r="H398" s="5" t="s">
        <v>860</v>
      </c>
      <c r="I398" s="7" t="s">
        <v>11</v>
      </c>
      <c r="J398" s="7" t="s">
        <v>3</v>
      </c>
      <c r="K398" s="7" t="s">
        <v>93</v>
      </c>
      <c r="L398" s="5">
        <f>COUNTIF(K$2:K$526,K398)</f>
        <v>12</v>
      </c>
      <c r="M398" s="8">
        <v>20190322</v>
      </c>
      <c r="N398" s="19">
        <f ca="1">ROUND(((TODAY())-(DATEVALUE(REPLACE(REPLACE(M398,5,0,"-"),8,0,"-"))))/365,0)</f>
        <v>2</v>
      </c>
      <c r="O398" s="20">
        <v>2</v>
      </c>
      <c r="P398" s="20">
        <v>4</v>
      </c>
      <c r="Q398" s="20">
        <v>1000</v>
      </c>
      <c r="R398" s="20">
        <v>220</v>
      </c>
      <c r="S398" s="20">
        <v>227</v>
      </c>
      <c r="T398" s="8">
        <v>19560201</v>
      </c>
      <c r="U398" s="20">
        <f ca="1">ROUND(((TODAY())-(DATEVALUE(REPLACE(REPLACE(T398,5,0,"-"),8,0,"-"))))/365,0)</f>
        <v>65</v>
      </c>
      <c r="V398" s="20">
        <f ca="1">COUNTIF(U$2:U$526,U398)</f>
        <v>76</v>
      </c>
      <c r="W398" s="8">
        <v>20190322</v>
      </c>
      <c r="X398" s="8" t="b">
        <f>T398=W398</f>
        <v>0</v>
      </c>
      <c r="Y398" s="5" t="s">
        <v>5</v>
      </c>
      <c r="Z398" s="20">
        <v>2</v>
      </c>
      <c r="AA398" s="5" t="s">
        <v>13</v>
      </c>
      <c r="AB398" s="5" t="s">
        <v>7</v>
      </c>
      <c r="AC398" s="5" t="s">
        <v>7</v>
      </c>
      <c r="AD398" s="7" t="s">
        <v>523</v>
      </c>
      <c r="AE398" s="7" t="s">
        <v>0</v>
      </c>
      <c r="AF398" s="8">
        <v>0.09</v>
      </c>
      <c r="AG398" s="8">
        <v>145</v>
      </c>
      <c r="AH398" s="7" t="s">
        <v>9</v>
      </c>
    </row>
    <row r="399" spans="1:34" ht="15.75" x14ac:dyDescent="0.3">
      <c r="A399" s="23" t="s">
        <v>310</v>
      </c>
      <c r="B399" s="27" t="str">
        <f>REPLACE(REPLACE(A399,3,0,"-"),6,0,"-")</f>
        <v>SE-53-04</v>
      </c>
      <c r="C399" s="25" t="str">
        <f>REPLACE(REPLACE(A399,1,1,""),2,4,"")</f>
        <v>E</v>
      </c>
      <c r="D399" s="6" t="str">
        <f>(REPLACE(A399,3,4,""))</f>
        <v>SE</v>
      </c>
      <c r="E399" s="5" t="str">
        <f>IFERROR(VALUE(LEFT($B399,2)),"")</f>
        <v/>
      </c>
      <c r="F399" s="5">
        <f>IFERROR(VALUE(MID($B399,4,2)),"")</f>
        <v>53</v>
      </c>
      <c r="G399" s="5">
        <f>IFERROR(VALUE(RIGHT($B399,2)),"")</f>
        <v>4</v>
      </c>
      <c r="H399" s="5">
        <v>1</v>
      </c>
      <c r="I399" s="7" t="s">
        <v>11</v>
      </c>
      <c r="J399" s="7" t="s">
        <v>3</v>
      </c>
      <c r="K399" s="7" t="s">
        <v>311</v>
      </c>
      <c r="L399" s="5">
        <f>COUNTIF(K$2:K$526,K399)</f>
        <v>5</v>
      </c>
      <c r="M399" s="8">
        <v>20171031</v>
      </c>
      <c r="N399" s="19">
        <f ca="1">ROUND(((TODAY())-(DATEVALUE(REPLACE(REPLACE(M399,5,0,"-"),8,0,"-"))))/365,0)</f>
        <v>3</v>
      </c>
      <c r="O399" s="20"/>
      <c r="P399" s="20"/>
      <c r="Q399" s="20"/>
      <c r="R399" s="20"/>
      <c r="S399" s="20"/>
      <c r="T399" s="8">
        <v>19560211</v>
      </c>
      <c r="U399" s="20">
        <f ca="1">ROUND(((TODAY())-(DATEVALUE(REPLACE(REPLACE(T399,5,0,"-"),8,0,"-"))))/365,0)</f>
        <v>65</v>
      </c>
      <c r="V399" s="20">
        <f ca="1">COUNTIF(U$2:U$526,U399)</f>
        <v>76</v>
      </c>
      <c r="W399" s="8">
        <v>19560211</v>
      </c>
      <c r="X399" s="8" t="b">
        <f>T399=W399</f>
        <v>1</v>
      </c>
      <c r="Y399" s="5" t="s">
        <v>5</v>
      </c>
      <c r="Z399" s="20">
        <v>2</v>
      </c>
      <c r="AA399" s="5" t="s">
        <v>13</v>
      </c>
      <c r="AB399" s="5" t="s">
        <v>7</v>
      </c>
      <c r="AC399" s="5" t="s">
        <v>7</v>
      </c>
      <c r="AD399" s="7" t="s">
        <v>0</v>
      </c>
      <c r="AE399" s="7" t="s">
        <v>0</v>
      </c>
      <c r="AF399" s="8">
        <v>0</v>
      </c>
      <c r="AG399" s="8"/>
      <c r="AH399" s="7" t="s">
        <v>9</v>
      </c>
    </row>
    <row r="400" spans="1:34" ht="15.75" x14ac:dyDescent="0.3">
      <c r="A400" s="23" t="s">
        <v>467</v>
      </c>
      <c r="B400" s="27" t="str">
        <f>REPLACE(REPLACE(A400,3,0,"-"),6,0,"-")</f>
        <v>SE-54-76</v>
      </c>
      <c r="C400" s="25" t="str">
        <f>REPLACE(REPLACE(A400,1,1,""),2,4,"")</f>
        <v>E</v>
      </c>
      <c r="D400" s="6" t="str">
        <f>(REPLACE(A400,3,4,""))</f>
        <v>SE</v>
      </c>
      <c r="E400" s="5" t="str">
        <f>IFERROR(VALUE(LEFT($B400,2)),"")</f>
        <v/>
      </c>
      <c r="F400" s="5">
        <f>IFERROR(VALUE(MID($B400,4,2)),"")</f>
        <v>54</v>
      </c>
      <c r="G400" s="5">
        <f>IFERROR(VALUE(RIGHT($B400,2)),"")</f>
        <v>76</v>
      </c>
      <c r="H400" s="5">
        <v>1</v>
      </c>
      <c r="I400" s="7" t="s">
        <v>11</v>
      </c>
      <c r="J400" s="7" t="s">
        <v>3</v>
      </c>
      <c r="K400" s="7" t="s">
        <v>0</v>
      </c>
      <c r="L400" s="5">
        <f>COUNTIF(K$2:K$526,K400)</f>
        <v>37</v>
      </c>
      <c r="M400" s="8">
        <v>19830117</v>
      </c>
      <c r="N400" s="19">
        <f ca="1">ROUND(((TODAY())-(DATEVALUE(REPLACE(REPLACE(M400,5,0,"-"),8,0,"-"))))/365,0)</f>
        <v>38</v>
      </c>
      <c r="O400" s="20"/>
      <c r="P400" s="20">
        <v>1</v>
      </c>
      <c r="Q400" s="20">
        <v>350</v>
      </c>
      <c r="R400" s="20"/>
      <c r="S400" s="20"/>
      <c r="T400" s="8">
        <v>19560216</v>
      </c>
      <c r="U400" s="20">
        <f ca="1">ROUND(((TODAY())-(DATEVALUE(REPLACE(REPLACE(T400,5,0,"-"),8,0,"-"))))/365,0)</f>
        <v>65</v>
      </c>
      <c r="V400" s="20">
        <f ca="1">COUNTIF(U$2:U$526,U400)</f>
        <v>76</v>
      </c>
      <c r="W400" s="8">
        <v>19560216</v>
      </c>
      <c r="X400" s="8" t="b">
        <f>T400=W400</f>
        <v>1</v>
      </c>
      <c r="Y400" s="5" t="s">
        <v>5</v>
      </c>
      <c r="Z400" s="20">
        <v>2</v>
      </c>
      <c r="AA400" s="5" t="s">
        <v>13</v>
      </c>
      <c r="AB400" s="5" t="s">
        <v>7</v>
      </c>
      <c r="AC400" s="5" t="s">
        <v>7</v>
      </c>
      <c r="AD400" s="7" t="s">
        <v>0</v>
      </c>
      <c r="AE400" s="7" t="s">
        <v>0</v>
      </c>
      <c r="AF400" s="8">
        <v>0</v>
      </c>
      <c r="AG400" s="8"/>
      <c r="AH400" s="7" t="s">
        <v>9</v>
      </c>
    </row>
    <row r="401" spans="1:34" ht="15.75" x14ac:dyDescent="0.3">
      <c r="A401" s="23" t="s">
        <v>415</v>
      </c>
      <c r="B401" s="27" t="str">
        <f>REPLACE(REPLACE(A401,3,0,"-"),6,0,"-")</f>
        <v>SE-57-83</v>
      </c>
      <c r="C401" s="25" t="str">
        <f>REPLACE(REPLACE(A401,1,1,""),2,4,"")</f>
        <v>E</v>
      </c>
      <c r="D401" s="6" t="str">
        <f>(REPLACE(A401,3,4,""))</f>
        <v>SE</v>
      </c>
      <c r="E401" s="5" t="str">
        <f>IFERROR(VALUE(LEFT($B401,2)),"")</f>
        <v/>
      </c>
      <c r="F401" s="5">
        <f>IFERROR(VALUE(MID($B401,4,2)),"")</f>
        <v>57</v>
      </c>
      <c r="G401" s="5">
        <f>IFERROR(VALUE(RIGHT($B401,2)),"")</f>
        <v>83</v>
      </c>
      <c r="H401" s="5">
        <v>1</v>
      </c>
      <c r="I401" s="7" t="s">
        <v>11</v>
      </c>
      <c r="J401" s="7" t="s">
        <v>3</v>
      </c>
      <c r="K401" s="7" t="s">
        <v>51</v>
      </c>
      <c r="L401" s="5">
        <f>COUNTIF(K$2:K$526,K401)</f>
        <v>12</v>
      </c>
      <c r="M401" s="8">
        <v>20070417</v>
      </c>
      <c r="N401" s="19">
        <f ca="1">ROUND(((TODAY())-(DATEVALUE(REPLACE(REPLACE(M401,5,0,"-"),8,0,"-"))))/365,0)</f>
        <v>13</v>
      </c>
      <c r="O401" s="20"/>
      <c r="P401" s="20">
        <v>4</v>
      </c>
      <c r="Q401" s="20">
        <v>600</v>
      </c>
      <c r="R401" s="20"/>
      <c r="S401" s="20"/>
      <c r="T401" s="8">
        <v>19560218</v>
      </c>
      <c r="U401" s="20">
        <f ca="1">ROUND(((TODAY())-(DATEVALUE(REPLACE(REPLACE(T401,5,0,"-"),8,0,"-"))))/365,0)</f>
        <v>65</v>
      </c>
      <c r="V401" s="20">
        <f ca="1">COUNTIF(U$2:U$526,U401)</f>
        <v>76</v>
      </c>
      <c r="W401" s="8">
        <v>19560218</v>
      </c>
      <c r="X401" s="8" t="b">
        <f>T401=W401</f>
        <v>1</v>
      </c>
      <c r="Y401" s="5" t="s">
        <v>5</v>
      </c>
      <c r="Z401" s="20">
        <v>2</v>
      </c>
      <c r="AA401" s="5" t="s">
        <v>13</v>
      </c>
      <c r="AB401" s="5" t="s">
        <v>7</v>
      </c>
      <c r="AC401" s="5" t="s">
        <v>7</v>
      </c>
      <c r="AD401" s="7" t="s">
        <v>41</v>
      </c>
      <c r="AE401" s="7" t="s">
        <v>0</v>
      </c>
      <c r="AF401" s="8">
        <v>0</v>
      </c>
      <c r="AG401" s="8"/>
      <c r="AH401" s="7" t="s">
        <v>9</v>
      </c>
    </row>
    <row r="402" spans="1:34" ht="15.75" x14ac:dyDescent="0.3">
      <c r="A402" s="23" t="s">
        <v>377</v>
      </c>
      <c r="B402" s="27" t="str">
        <f>REPLACE(REPLACE(A402,3,0,"-"),6,0,"-")</f>
        <v>ZM-96-97</v>
      </c>
      <c r="C402" s="25" t="str">
        <f>REPLACE(REPLACE(A402,1,1,""),2,4,"")</f>
        <v>M</v>
      </c>
      <c r="D402" s="6" t="str">
        <f>(REPLACE(A402,3,4,""))</f>
        <v>ZM</v>
      </c>
      <c r="E402" s="5" t="str">
        <f>IFERROR(VALUE(LEFT($B402,2)),"")</f>
        <v/>
      </c>
      <c r="F402" s="5">
        <f>IFERROR(VALUE(MID($B402,4,2)),"")</f>
        <v>96</v>
      </c>
      <c r="G402" s="5">
        <f>IFERROR(VALUE(RIGHT($B402,2)),"")</f>
        <v>97</v>
      </c>
      <c r="H402" s="5" t="s">
        <v>860</v>
      </c>
      <c r="I402" s="7" t="s">
        <v>11</v>
      </c>
      <c r="J402" s="7" t="s">
        <v>3</v>
      </c>
      <c r="K402" s="7" t="s">
        <v>253</v>
      </c>
      <c r="L402" s="5">
        <f>COUNTIF(K$2:K$526,K402)</f>
        <v>2</v>
      </c>
      <c r="M402" s="8">
        <v>20000509</v>
      </c>
      <c r="N402" s="19">
        <f ca="1">ROUND(((TODAY())-(DATEVALUE(REPLACE(REPLACE(M402,5,0,"-"),8,0,"-"))))/365,0)</f>
        <v>20</v>
      </c>
      <c r="O402" s="20"/>
      <c r="P402" s="20">
        <v>1</v>
      </c>
      <c r="Q402" s="20">
        <v>497</v>
      </c>
      <c r="R402" s="20">
        <v>180</v>
      </c>
      <c r="S402" s="20">
        <v>187</v>
      </c>
      <c r="T402" s="8">
        <v>19560228</v>
      </c>
      <c r="U402" s="20">
        <f ca="1">ROUND(((TODAY())-(DATEVALUE(REPLACE(REPLACE(T402,5,0,"-"),8,0,"-"))))/365,0)</f>
        <v>65</v>
      </c>
      <c r="V402" s="20">
        <f ca="1">COUNTIF(U$2:U$526,U402)</f>
        <v>76</v>
      </c>
      <c r="W402" s="8">
        <v>20000509</v>
      </c>
      <c r="X402" s="8" t="b">
        <f>T402=W402</f>
        <v>0</v>
      </c>
      <c r="Y402" s="5" t="s">
        <v>5</v>
      </c>
      <c r="Z402" s="20">
        <v>2</v>
      </c>
      <c r="AA402" s="5" t="s">
        <v>13</v>
      </c>
      <c r="AB402" s="5" t="s">
        <v>7</v>
      </c>
      <c r="AC402" s="5" t="s">
        <v>7</v>
      </c>
      <c r="AD402" s="7" t="s">
        <v>14</v>
      </c>
      <c r="AE402" s="7" t="s">
        <v>0</v>
      </c>
      <c r="AF402" s="8">
        <v>0.1</v>
      </c>
      <c r="AG402" s="8">
        <v>144</v>
      </c>
      <c r="AH402" s="7" t="s">
        <v>9</v>
      </c>
    </row>
    <row r="403" spans="1:34" ht="15.75" x14ac:dyDescent="0.3">
      <c r="A403" s="23" t="s">
        <v>227</v>
      </c>
      <c r="B403" s="27" t="str">
        <f>REPLACE(REPLACE(A403,3,0,"-"),6,0,"-")</f>
        <v>SE-76-35</v>
      </c>
      <c r="C403" s="25" t="str">
        <f>REPLACE(REPLACE(A403,1,1,""),2,4,"")</f>
        <v>E</v>
      </c>
      <c r="D403" s="6" t="str">
        <f>(REPLACE(A403,3,4,""))</f>
        <v>SE</v>
      </c>
      <c r="E403" s="5" t="str">
        <f>IFERROR(VALUE(LEFT($B403,2)),"")</f>
        <v/>
      </c>
      <c r="F403" s="5">
        <f>IFERROR(VALUE(MID($B403,4,2)),"")</f>
        <v>76</v>
      </c>
      <c r="G403" s="5">
        <f>IFERROR(VALUE(RIGHT($B403,2)),"")</f>
        <v>35</v>
      </c>
      <c r="H403" s="5">
        <v>1</v>
      </c>
      <c r="I403" s="7" t="s">
        <v>11</v>
      </c>
      <c r="J403" s="7" t="s">
        <v>3</v>
      </c>
      <c r="K403" s="7" t="s">
        <v>46</v>
      </c>
      <c r="L403" s="5">
        <f>COUNTIF(K$2:K$526,K403)</f>
        <v>77</v>
      </c>
      <c r="M403" s="8">
        <v>19910312</v>
      </c>
      <c r="N403" s="19">
        <f ca="1">ROUND(((TODAY())-(DATEVALUE(REPLACE(REPLACE(M403,5,0,"-"),8,0,"-"))))/365,0)</f>
        <v>30</v>
      </c>
      <c r="O403" s="20"/>
      <c r="P403" s="20">
        <v>1</v>
      </c>
      <c r="Q403" s="20">
        <v>350</v>
      </c>
      <c r="R403" s="20"/>
      <c r="S403" s="20"/>
      <c r="T403" s="8">
        <v>19560307</v>
      </c>
      <c r="U403" s="20">
        <f ca="1">ROUND(((TODAY())-(DATEVALUE(REPLACE(REPLACE(T403,5,0,"-"),8,0,"-"))))/365,0)</f>
        <v>65</v>
      </c>
      <c r="V403" s="20">
        <f ca="1">COUNTIF(U$2:U$526,U403)</f>
        <v>76</v>
      </c>
      <c r="W403" s="8">
        <v>19560307</v>
      </c>
      <c r="X403" s="8" t="b">
        <f>T403=W403</f>
        <v>1</v>
      </c>
      <c r="Y403" s="5" t="s">
        <v>5</v>
      </c>
      <c r="Z403" s="20">
        <v>2</v>
      </c>
      <c r="AA403" s="5" t="s">
        <v>13</v>
      </c>
      <c r="AB403" s="5" t="s">
        <v>7</v>
      </c>
      <c r="AC403" s="5" t="s">
        <v>7</v>
      </c>
      <c r="AD403" s="7" t="s">
        <v>14</v>
      </c>
      <c r="AE403" s="7" t="s">
        <v>0</v>
      </c>
      <c r="AF403" s="8">
        <v>0</v>
      </c>
      <c r="AG403" s="8"/>
      <c r="AH403" s="7" t="s">
        <v>9</v>
      </c>
    </row>
    <row r="404" spans="1:34" ht="15.75" x14ac:dyDescent="0.3">
      <c r="A404" s="23" t="s">
        <v>590</v>
      </c>
      <c r="B404" s="27" t="str">
        <f>REPLACE(REPLACE(A404,3,0,"-"),6,0,"-")</f>
        <v>SE-77-60</v>
      </c>
      <c r="C404" s="25" t="str">
        <f>REPLACE(REPLACE(A404,1,1,""),2,4,"")</f>
        <v>E</v>
      </c>
      <c r="D404" s="6" t="str">
        <f>(REPLACE(A404,3,4,""))</f>
        <v>SE</v>
      </c>
      <c r="E404" s="5" t="str">
        <f>IFERROR(VALUE(LEFT($B404,2)),"")</f>
        <v/>
      </c>
      <c r="F404" s="5">
        <f>IFERROR(VALUE(MID($B404,4,2)),"")</f>
        <v>77</v>
      </c>
      <c r="G404" s="5">
        <f>IFERROR(VALUE(RIGHT($B404,2)),"")</f>
        <v>60</v>
      </c>
      <c r="H404" s="5">
        <v>1</v>
      </c>
      <c r="I404" s="7" t="s">
        <v>11</v>
      </c>
      <c r="J404" s="7" t="s">
        <v>3</v>
      </c>
      <c r="K404" s="7" t="s">
        <v>591</v>
      </c>
      <c r="L404" s="5">
        <f>COUNTIF(K$2:K$526,K404)</f>
        <v>2</v>
      </c>
      <c r="M404" s="8">
        <v>20061218</v>
      </c>
      <c r="N404" s="19">
        <f ca="1">ROUND(((TODAY())-(DATEVALUE(REPLACE(REPLACE(M404,5,0,"-"),8,0,"-"))))/365,0)</f>
        <v>14</v>
      </c>
      <c r="O404" s="20"/>
      <c r="P404" s="20">
        <v>1</v>
      </c>
      <c r="Q404" s="20">
        <v>350</v>
      </c>
      <c r="R404" s="20"/>
      <c r="S404" s="20"/>
      <c r="T404" s="8">
        <v>19560307</v>
      </c>
      <c r="U404" s="20">
        <f ca="1">ROUND(((TODAY())-(DATEVALUE(REPLACE(REPLACE(T404,5,0,"-"),8,0,"-"))))/365,0)</f>
        <v>65</v>
      </c>
      <c r="V404" s="20">
        <f ca="1">COUNTIF(U$2:U$526,U404)</f>
        <v>76</v>
      </c>
      <c r="W404" s="8">
        <v>19560307</v>
      </c>
      <c r="X404" s="8" t="b">
        <f>T404=W404</f>
        <v>1</v>
      </c>
      <c r="Y404" s="5" t="s">
        <v>5</v>
      </c>
      <c r="Z404" s="20">
        <v>2</v>
      </c>
      <c r="AA404" s="5" t="s">
        <v>13</v>
      </c>
      <c r="AB404" s="5" t="s">
        <v>7</v>
      </c>
      <c r="AC404" s="5" t="s">
        <v>7</v>
      </c>
      <c r="AD404" s="7" t="s">
        <v>592</v>
      </c>
      <c r="AE404" s="7" t="s">
        <v>0</v>
      </c>
      <c r="AF404" s="8">
        <v>0</v>
      </c>
      <c r="AG404" s="8"/>
      <c r="AH404" s="7" t="s">
        <v>9</v>
      </c>
    </row>
    <row r="405" spans="1:34" ht="15.75" x14ac:dyDescent="0.3">
      <c r="A405" s="23" t="s">
        <v>217</v>
      </c>
      <c r="B405" s="27" t="str">
        <f>REPLACE(REPLACE(A405,3,0,"-"),6,0,"-")</f>
        <v>SE-83-98</v>
      </c>
      <c r="C405" s="25" t="str">
        <f>REPLACE(REPLACE(A405,1,1,""),2,4,"")</f>
        <v>E</v>
      </c>
      <c r="D405" s="6" t="str">
        <f>(REPLACE(A405,3,4,""))</f>
        <v>SE</v>
      </c>
      <c r="E405" s="5" t="str">
        <f>IFERROR(VALUE(LEFT($B405,2)),"")</f>
        <v/>
      </c>
      <c r="F405" s="5">
        <f>IFERROR(VALUE(MID($B405,4,2)),"")</f>
        <v>83</v>
      </c>
      <c r="G405" s="5">
        <f>IFERROR(VALUE(RIGHT($B405,2)),"")</f>
        <v>98</v>
      </c>
      <c r="H405" s="5">
        <v>1</v>
      </c>
      <c r="I405" s="7" t="s">
        <v>11</v>
      </c>
      <c r="J405" s="7" t="s">
        <v>3</v>
      </c>
      <c r="K405" s="7" t="s">
        <v>184</v>
      </c>
      <c r="L405" s="5">
        <f>COUNTIF(K$2:K$526,K405)</f>
        <v>5</v>
      </c>
      <c r="M405" s="8">
        <v>19950615</v>
      </c>
      <c r="N405" s="19">
        <f ca="1">ROUND(((TODAY())-(DATEVALUE(REPLACE(REPLACE(M405,5,0,"-"),8,0,"-"))))/365,0)</f>
        <v>25</v>
      </c>
      <c r="O405" s="20"/>
      <c r="P405" s="20">
        <v>4</v>
      </c>
      <c r="Q405" s="20">
        <v>600</v>
      </c>
      <c r="R405" s="20"/>
      <c r="S405" s="20"/>
      <c r="T405" s="8">
        <v>19560314</v>
      </c>
      <c r="U405" s="20">
        <f ca="1">ROUND(((TODAY())-(DATEVALUE(REPLACE(REPLACE(T405,5,0,"-"),8,0,"-"))))/365,0)</f>
        <v>65</v>
      </c>
      <c r="V405" s="20">
        <f ca="1">COUNTIF(U$2:U$526,U405)</f>
        <v>76</v>
      </c>
      <c r="W405" s="8">
        <v>19560314</v>
      </c>
      <c r="X405" s="8" t="b">
        <f>T405=W405</f>
        <v>1</v>
      </c>
      <c r="Y405" s="5" t="s">
        <v>5</v>
      </c>
      <c r="Z405" s="20">
        <v>2</v>
      </c>
      <c r="AA405" s="5" t="s">
        <v>13</v>
      </c>
      <c r="AB405" s="5" t="s">
        <v>7</v>
      </c>
      <c r="AC405" s="5" t="s">
        <v>7</v>
      </c>
      <c r="AD405" s="7" t="s">
        <v>0</v>
      </c>
      <c r="AE405" s="7" t="s">
        <v>0</v>
      </c>
      <c r="AF405" s="8">
        <v>0</v>
      </c>
      <c r="AG405" s="8"/>
      <c r="AH405" s="7" t="s">
        <v>9</v>
      </c>
    </row>
    <row r="406" spans="1:34" ht="15.75" x14ac:dyDescent="0.3">
      <c r="A406" s="23" t="s">
        <v>684</v>
      </c>
      <c r="B406" s="27" t="str">
        <f>REPLACE(REPLACE(A406,3,0,"-"),6,0,"-")</f>
        <v>SE-93-26</v>
      </c>
      <c r="C406" s="25" t="str">
        <f>REPLACE(REPLACE(A406,1,1,""),2,4,"")</f>
        <v>E</v>
      </c>
      <c r="D406" s="6" t="str">
        <f>(REPLACE(A406,3,4,""))</f>
        <v>SE</v>
      </c>
      <c r="E406" s="5" t="str">
        <f>IFERROR(VALUE(LEFT($B406,2)),"")</f>
        <v/>
      </c>
      <c r="F406" s="5">
        <f>IFERROR(VALUE(MID($B406,4,2)),"")</f>
        <v>93</v>
      </c>
      <c r="G406" s="5">
        <f>IFERROR(VALUE(RIGHT($B406,2)),"")</f>
        <v>26</v>
      </c>
      <c r="H406" s="5">
        <v>1</v>
      </c>
      <c r="I406" s="7" t="s">
        <v>11</v>
      </c>
      <c r="J406" s="7" t="s">
        <v>3</v>
      </c>
      <c r="K406" s="7" t="s">
        <v>46</v>
      </c>
      <c r="L406" s="5">
        <f>COUNTIF(K$2:K$526,K406)</f>
        <v>77</v>
      </c>
      <c r="M406" s="8">
        <v>19920227</v>
      </c>
      <c r="N406" s="19">
        <f ca="1">ROUND(((TODAY())-(DATEVALUE(REPLACE(REPLACE(M406,5,0,"-"),8,0,"-"))))/365,0)</f>
        <v>29</v>
      </c>
      <c r="O406" s="20"/>
      <c r="P406" s="20">
        <v>1</v>
      </c>
      <c r="Q406" s="20">
        <v>350</v>
      </c>
      <c r="R406" s="20"/>
      <c r="S406" s="20"/>
      <c r="T406" s="8">
        <v>19560317</v>
      </c>
      <c r="U406" s="20">
        <f ca="1">ROUND(((TODAY())-(DATEVALUE(REPLACE(REPLACE(T406,5,0,"-"),8,0,"-"))))/365,0)</f>
        <v>65</v>
      </c>
      <c r="V406" s="20">
        <f ca="1">COUNTIF(U$2:U$526,U406)</f>
        <v>76</v>
      </c>
      <c r="W406" s="8">
        <v>19560317</v>
      </c>
      <c r="X406" s="8" t="b">
        <f>T406=W406</f>
        <v>1</v>
      </c>
      <c r="Y406" s="5" t="s">
        <v>5</v>
      </c>
      <c r="Z406" s="20">
        <v>2</v>
      </c>
      <c r="AA406" s="5" t="s">
        <v>13</v>
      </c>
      <c r="AB406" s="5" t="s">
        <v>7</v>
      </c>
      <c r="AC406" s="5" t="s">
        <v>7</v>
      </c>
      <c r="AD406" s="7" t="s">
        <v>0</v>
      </c>
      <c r="AE406" s="7" t="s">
        <v>0</v>
      </c>
      <c r="AF406" s="8">
        <v>0</v>
      </c>
      <c r="AG406" s="8"/>
      <c r="AH406" s="7" t="s">
        <v>9</v>
      </c>
    </row>
    <row r="407" spans="1:34" ht="15.75" x14ac:dyDescent="0.3">
      <c r="A407" s="23" t="s">
        <v>256</v>
      </c>
      <c r="B407" s="27" t="str">
        <f>REPLACE(REPLACE(A407,3,0,"-"),6,0,"-")</f>
        <v>SH-16-66</v>
      </c>
      <c r="C407" s="25" t="str">
        <f>REPLACE(REPLACE(A407,1,1,""),2,4,"")</f>
        <v>H</v>
      </c>
      <c r="D407" s="6" t="str">
        <f>(REPLACE(A407,3,4,""))</f>
        <v>SH</v>
      </c>
      <c r="E407" s="5" t="str">
        <f>IFERROR(VALUE(LEFT($B407,2)),"")</f>
        <v/>
      </c>
      <c r="F407" s="5">
        <f>IFERROR(VALUE(MID($B407,4,2)),"")</f>
        <v>16</v>
      </c>
      <c r="G407" s="5">
        <f>IFERROR(VALUE(RIGHT($B407,2)),"")</f>
        <v>66</v>
      </c>
      <c r="H407" s="5">
        <v>1</v>
      </c>
      <c r="I407" s="7" t="s">
        <v>11</v>
      </c>
      <c r="J407" s="7" t="s">
        <v>3</v>
      </c>
      <c r="K407" s="7" t="s">
        <v>46</v>
      </c>
      <c r="L407" s="5">
        <f>COUNTIF(K$2:K$526,K407)</f>
        <v>77</v>
      </c>
      <c r="M407" s="8">
        <v>20100626</v>
      </c>
      <c r="N407" s="19">
        <f ca="1">ROUND(((TODAY())-(DATEVALUE(REPLACE(REPLACE(M407,5,0,"-"),8,0,"-"))))/365,0)</f>
        <v>10</v>
      </c>
      <c r="O407" s="20"/>
      <c r="P407" s="20">
        <v>1</v>
      </c>
      <c r="Q407" s="20">
        <v>350</v>
      </c>
      <c r="R407" s="20"/>
      <c r="S407" s="20"/>
      <c r="T407" s="8">
        <v>19560330</v>
      </c>
      <c r="U407" s="20">
        <f ca="1">ROUND(((TODAY())-(DATEVALUE(REPLACE(REPLACE(T407,5,0,"-"),8,0,"-"))))/365,0)</f>
        <v>65</v>
      </c>
      <c r="V407" s="20">
        <f ca="1">COUNTIF(U$2:U$526,U407)</f>
        <v>76</v>
      </c>
      <c r="W407" s="8">
        <v>19560330</v>
      </c>
      <c r="X407" s="8" t="b">
        <f>T407=W407</f>
        <v>1</v>
      </c>
      <c r="Y407" s="5" t="s">
        <v>5</v>
      </c>
      <c r="Z407" s="20">
        <v>2</v>
      </c>
      <c r="AA407" s="5" t="s">
        <v>13</v>
      </c>
      <c r="AB407" s="5" t="s">
        <v>7</v>
      </c>
      <c r="AC407" s="5" t="s">
        <v>7</v>
      </c>
      <c r="AD407" s="7" t="s">
        <v>0</v>
      </c>
      <c r="AE407" s="7" t="s">
        <v>0</v>
      </c>
      <c r="AF407" s="8">
        <v>0</v>
      </c>
      <c r="AG407" s="8"/>
      <c r="AH407" s="7" t="s">
        <v>9</v>
      </c>
    </row>
    <row r="408" spans="1:34" ht="15.75" x14ac:dyDescent="0.3">
      <c r="A408" s="23" t="s">
        <v>775</v>
      </c>
      <c r="B408" s="27" t="str">
        <f>REPLACE(REPLACE(A408,3,0,"-"),6,0,"-")</f>
        <v>SH-39-07</v>
      </c>
      <c r="C408" s="25" t="str">
        <f>REPLACE(REPLACE(A408,1,1,""),2,4,"")</f>
        <v>H</v>
      </c>
      <c r="D408" s="6" t="str">
        <f>(REPLACE(A408,3,4,""))</f>
        <v>SH</v>
      </c>
      <c r="E408" s="5" t="str">
        <f>IFERROR(VALUE(LEFT($B408,2)),"")</f>
        <v/>
      </c>
      <c r="F408" s="5">
        <f>IFERROR(VALUE(MID($B408,4,2)),"")</f>
        <v>39</v>
      </c>
      <c r="G408" s="5">
        <f>IFERROR(VALUE(RIGHT($B408,2)),"")</f>
        <v>7</v>
      </c>
      <c r="H408" s="5">
        <v>1</v>
      </c>
      <c r="I408" s="7" t="s">
        <v>11</v>
      </c>
      <c r="J408" s="7" t="s">
        <v>3</v>
      </c>
      <c r="K408" s="7" t="s">
        <v>170</v>
      </c>
      <c r="L408" s="5">
        <f>COUNTIF(K$2:K$526,K408)</f>
        <v>7</v>
      </c>
      <c r="M408" s="8">
        <v>19920805</v>
      </c>
      <c r="N408" s="19">
        <f ca="1">ROUND(((TODAY())-(DATEVALUE(REPLACE(REPLACE(M408,5,0,"-"),8,0,"-"))))/365,0)</f>
        <v>28</v>
      </c>
      <c r="O408" s="20"/>
      <c r="P408" s="20">
        <v>1</v>
      </c>
      <c r="Q408" s="20">
        <v>350</v>
      </c>
      <c r="R408" s="20"/>
      <c r="S408" s="20"/>
      <c r="T408" s="8">
        <v>19560411</v>
      </c>
      <c r="U408" s="20">
        <f ca="1">ROUND(((TODAY())-(DATEVALUE(REPLACE(REPLACE(T408,5,0,"-"),8,0,"-"))))/365,0)</f>
        <v>65</v>
      </c>
      <c r="V408" s="20">
        <f ca="1">COUNTIF(U$2:U$526,U408)</f>
        <v>76</v>
      </c>
      <c r="W408" s="8">
        <v>19560411</v>
      </c>
      <c r="X408" s="8" t="b">
        <f>T408=W408</f>
        <v>1</v>
      </c>
      <c r="Y408" s="5" t="s">
        <v>5</v>
      </c>
      <c r="Z408" s="20">
        <v>2</v>
      </c>
      <c r="AA408" s="5" t="s">
        <v>13</v>
      </c>
      <c r="AB408" s="5" t="s">
        <v>7</v>
      </c>
      <c r="AC408" s="5" t="s">
        <v>7</v>
      </c>
      <c r="AD408" s="7" t="s">
        <v>14</v>
      </c>
      <c r="AE408" s="7" t="s">
        <v>0</v>
      </c>
      <c r="AF408" s="8">
        <v>0</v>
      </c>
      <c r="AG408" s="8"/>
      <c r="AH408" s="7" t="s">
        <v>9</v>
      </c>
    </row>
    <row r="409" spans="1:34" ht="15.75" x14ac:dyDescent="0.3">
      <c r="A409" s="23" t="s">
        <v>657</v>
      </c>
      <c r="B409" s="27" t="str">
        <f>REPLACE(REPLACE(A409,3,0,"-"),6,0,"-")</f>
        <v>SH-50-47</v>
      </c>
      <c r="C409" s="25" t="str">
        <f>REPLACE(REPLACE(A409,1,1,""),2,4,"")</f>
        <v>H</v>
      </c>
      <c r="D409" s="6" t="str">
        <f>(REPLACE(A409,3,4,""))</f>
        <v>SH</v>
      </c>
      <c r="E409" s="5" t="str">
        <f>IFERROR(VALUE(LEFT($B409,2)),"")</f>
        <v/>
      </c>
      <c r="F409" s="5">
        <f>IFERROR(VALUE(MID($B409,4,2)),"")</f>
        <v>50</v>
      </c>
      <c r="G409" s="5">
        <f>IFERROR(VALUE(RIGHT($B409,2)),"")</f>
        <v>47</v>
      </c>
      <c r="H409" s="5">
        <v>1</v>
      </c>
      <c r="I409" s="7" t="s">
        <v>11</v>
      </c>
      <c r="J409" s="7" t="s">
        <v>3</v>
      </c>
      <c r="K409" s="7" t="s">
        <v>658</v>
      </c>
      <c r="L409" s="5">
        <f>COUNTIF(K$2:K$526,K409)</f>
        <v>1</v>
      </c>
      <c r="M409" s="8">
        <v>20200203</v>
      </c>
      <c r="N409" s="19">
        <f ca="1">ROUND(((TODAY())-(DATEVALUE(REPLACE(REPLACE(M409,5,0,"-"),8,0,"-"))))/365,0)</f>
        <v>1</v>
      </c>
      <c r="O409" s="20"/>
      <c r="P409" s="20">
        <v>1</v>
      </c>
      <c r="Q409" s="20">
        <v>500</v>
      </c>
      <c r="R409" s="20"/>
      <c r="S409" s="20"/>
      <c r="T409" s="8">
        <v>19560414</v>
      </c>
      <c r="U409" s="20">
        <f ca="1">ROUND(((TODAY())-(DATEVALUE(REPLACE(REPLACE(T409,5,0,"-"),8,0,"-"))))/365,0)</f>
        <v>65</v>
      </c>
      <c r="V409" s="20">
        <f ca="1">COUNTIF(U$2:U$526,U409)</f>
        <v>76</v>
      </c>
      <c r="W409" s="8">
        <v>19560414</v>
      </c>
      <c r="X409" s="8" t="b">
        <f>T409=W409</f>
        <v>1</v>
      </c>
      <c r="Y409" s="5" t="s">
        <v>9</v>
      </c>
      <c r="Z409" s="20">
        <v>2</v>
      </c>
      <c r="AA409" s="5" t="s">
        <v>13</v>
      </c>
      <c r="AB409" s="5" t="s">
        <v>7</v>
      </c>
      <c r="AC409" s="5" t="s">
        <v>7</v>
      </c>
      <c r="AD409" s="7" t="s">
        <v>0</v>
      </c>
      <c r="AE409" s="7" t="s">
        <v>0</v>
      </c>
      <c r="AF409" s="8">
        <v>0</v>
      </c>
      <c r="AG409" s="8"/>
      <c r="AH409" s="7" t="s">
        <v>9</v>
      </c>
    </row>
    <row r="410" spans="1:34" ht="15.75" x14ac:dyDescent="0.3">
      <c r="A410" s="23" t="s">
        <v>729</v>
      </c>
      <c r="B410" s="27" t="str">
        <f>REPLACE(REPLACE(A410,3,0,"-"),6,0,"-")</f>
        <v>NH-29-68</v>
      </c>
      <c r="C410" s="25" t="str">
        <f>REPLACE(REPLACE(A410,1,1,""),2,4,"")</f>
        <v>H</v>
      </c>
      <c r="D410" s="6" t="str">
        <f>(REPLACE(A410,3,4,""))</f>
        <v>NH</v>
      </c>
      <c r="E410" s="5" t="str">
        <f>IFERROR(VALUE(LEFT($B410,2)),"")</f>
        <v/>
      </c>
      <c r="F410" s="5">
        <f>IFERROR(VALUE(MID($B410,4,2)),"")</f>
        <v>29</v>
      </c>
      <c r="G410" s="5">
        <f>IFERROR(VALUE(RIGHT($B410,2)),"")</f>
        <v>68</v>
      </c>
      <c r="H410" s="5">
        <v>1</v>
      </c>
      <c r="I410" s="7" t="s">
        <v>11</v>
      </c>
      <c r="J410" s="7" t="s">
        <v>3</v>
      </c>
      <c r="K410" s="7" t="s">
        <v>46</v>
      </c>
      <c r="L410" s="5">
        <f>COUNTIF(K$2:K$526,K410)</f>
        <v>77</v>
      </c>
      <c r="M410" s="8">
        <v>19960615</v>
      </c>
      <c r="N410" s="19">
        <f ca="1">ROUND(((TODAY())-(DATEVALUE(REPLACE(REPLACE(M410,5,0,"-"),8,0,"-"))))/365,0)</f>
        <v>24</v>
      </c>
      <c r="O410" s="20"/>
      <c r="P410" s="20">
        <v>1</v>
      </c>
      <c r="Q410" s="20">
        <v>350</v>
      </c>
      <c r="R410" s="20"/>
      <c r="S410" s="20"/>
      <c r="T410" s="8">
        <v>19560420</v>
      </c>
      <c r="U410" s="20">
        <f ca="1">ROUND(((TODAY())-(DATEVALUE(REPLACE(REPLACE(T410,5,0,"-"),8,0,"-"))))/365,0)</f>
        <v>65</v>
      </c>
      <c r="V410" s="20">
        <f ca="1">COUNTIF(U$2:U$526,U410)</f>
        <v>76</v>
      </c>
      <c r="W410" s="8">
        <v>19560420</v>
      </c>
      <c r="X410" s="8" t="b">
        <f>T410=W410</f>
        <v>1</v>
      </c>
      <c r="Y410" s="5" t="s">
        <v>5</v>
      </c>
      <c r="Z410" s="20">
        <v>2</v>
      </c>
      <c r="AA410" s="5" t="s">
        <v>13</v>
      </c>
      <c r="AB410" s="5" t="s">
        <v>7</v>
      </c>
      <c r="AC410" s="5" t="s">
        <v>7</v>
      </c>
      <c r="AD410" s="7" t="s">
        <v>0</v>
      </c>
      <c r="AE410" s="7" t="s">
        <v>0</v>
      </c>
      <c r="AF410" s="8">
        <v>0</v>
      </c>
      <c r="AG410" s="8"/>
      <c r="AH410" s="7" t="s">
        <v>9</v>
      </c>
    </row>
    <row r="411" spans="1:34" ht="15.75" x14ac:dyDescent="0.3">
      <c r="A411" s="23" t="s">
        <v>757</v>
      </c>
      <c r="B411" s="27" t="str">
        <f>REPLACE(REPLACE(A411,3,0,"-"),6,0,"-")</f>
        <v>VE-45-99</v>
      </c>
      <c r="C411" s="25" t="str">
        <f>REPLACE(REPLACE(A411,1,1,""),2,4,"")</f>
        <v>E</v>
      </c>
      <c r="D411" s="6" t="str">
        <f>(REPLACE(A411,3,4,""))</f>
        <v>VE</v>
      </c>
      <c r="E411" s="5" t="str">
        <f>IFERROR(VALUE(LEFT($B411,2)),"")</f>
        <v/>
      </c>
      <c r="F411" s="5">
        <f>IFERROR(VALUE(MID($B411,4,2)),"")</f>
        <v>45</v>
      </c>
      <c r="G411" s="5">
        <f>IFERROR(VALUE(RIGHT($B411,2)),"")</f>
        <v>99</v>
      </c>
      <c r="H411" s="5">
        <v>1</v>
      </c>
      <c r="I411" s="7" t="s">
        <v>11</v>
      </c>
      <c r="J411" s="7" t="s">
        <v>3</v>
      </c>
      <c r="K411" s="7" t="s">
        <v>0</v>
      </c>
      <c r="L411" s="5">
        <f>COUNTIF(K$2:K$526,K411)</f>
        <v>37</v>
      </c>
      <c r="M411" s="8">
        <v>19980526</v>
      </c>
      <c r="N411" s="19">
        <f ca="1">ROUND(((TODAY())-(DATEVALUE(REPLACE(REPLACE(M411,5,0,"-"),8,0,"-"))))/365,0)</f>
        <v>22</v>
      </c>
      <c r="O411" s="20"/>
      <c r="P411" s="20">
        <v>1</v>
      </c>
      <c r="Q411" s="20">
        <v>350</v>
      </c>
      <c r="R411" s="20"/>
      <c r="S411" s="20"/>
      <c r="T411" s="8">
        <v>19560424</v>
      </c>
      <c r="U411" s="20">
        <f ca="1">ROUND(((TODAY())-(DATEVALUE(REPLACE(REPLACE(T411,5,0,"-"),8,0,"-"))))/365,0)</f>
        <v>64</v>
      </c>
      <c r="V411" s="20">
        <f ca="1">COUNTIF(U$2:U$526,U411)</f>
        <v>45</v>
      </c>
      <c r="W411" s="8">
        <v>19560424</v>
      </c>
      <c r="X411" s="8" t="b">
        <f>T411=W411</f>
        <v>1</v>
      </c>
      <c r="Y411" s="5" t="s">
        <v>5</v>
      </c>
      <c r="Z411" s="20">
        <v>2</v>
      </c>
      <c r="AA411" s="5" t="s">
        <v>13</v>
      </c>
      <c r="AB411" s="5" t="s">
        <v>7</v>
      </c>
      <c r="AC411" s="5" t="s">
        <v>7</v>
      </c>
      <c r="AD411" s="7" t="s">
        <v>29</v>
      </c>
      <c r="AE411" s="7" t="s">
        <v>0</v>
      </c>
      <c r="AF411" s="8">
        <v>0</v>
      </c>
      <c r="AG411" s="8"/>
      <c r="AH411" s="7" t="s">
        <v>9</v>
      </c>
    </row>
    <row r="412" spans="1:34" ht="15.75" x14ac:dyDescent="0.3">
      <c r="A412" s="23" t="s">
        <v>85</v>
      </c>
      <c r="B412" s="27" t="str">
        <f>REPLACE(REPLACE(A412,3,0,"-"),6,0,"-")</f>
        <v>UZ-28-85</v>
      </c>
      <c r="C412" s="25" t="str">
        <f>REPLACE(REPLACE(A412,1,1,""),2,4,"")</f>
        <v>Z</v>
      </c>
      <c r="D412" s="6" t="str">
        <f>(REPLACE(A412,3,4,""))</f>
        <v>UZ</v>
      </c>
      <c r="E412" s="5" t="str">
        <f>IFERROR(VALUE(LEFT($B412,2)),"")</f>
        <v/>
      </c>
      <c r="F412" s="5">
        <f>IFERROR(VALUE(MID($B412,4,2)),"")</f>
        <v>28</v>
      </c>
      <c r="G412" s="5">
        <f>IFERROR(VALUE(RIGHT($B412,2)),"")</f>
        <v>85</v>
      </c>
      <c r="H412" s="5">
        <v>1</v>
      </c>
      <c r="I412" s="7" t="s">
        <v>11</v>
      </c>
      <c r="J412" s="7" t="s">
        <v>3</v>
      </c>
      <c r="K412" s="7" t="s">
        <v>86</v>
      </c>
      <c r="L412" s="5">
        <f>COUNTIF(K$2:K$526,K412)</f>
        <v>2</v>
      </c>
      <c r="M412" s="8">
        <v>20200608</v>
      </c>
      <c r="N412" s="19">
        <f ca="1">ROUND(((TODAY())-(DATEVALUE(REPLACE(REPLACE(M412,5,0,"-"),8,0,"-"))))/365,0)</f>
        <v>0</v>
      </c>
      <c r="O412" s="20"/>
      <c r="P412" s="20">
        <v>1</v>
      </c>
      <c r="Q412" s="20">
        <v>350</v>
      </c>
      <c r="R412" s="20"/>
      <c r="S412" s="20"/>
      <c r="T412" s="8">
        <v>19560519</v>
      </c>
      <c r="U412" s="20">
        <f ca="1">ROUND(((TODAY())-(DATEVALUE(REPLACE(REPLACE(T412,5,0,"-"),8,0,"-"))))/365,0)</f>
        <v>64</v>
      </c>
      <c r="V412" s="20">
        <f ca="1">COUNTIF(U$2:U$526,U412)</f>
        <v>45</v>
      </c>
      <c r="W412" s="8">
        <v>19560519</v>
      </c>
      <c r="X412" s="8" t="b">
        <f>T412=W412</f>
        <v>1</v>
      </c>
      <c r="Y412" s="5" t="s">
        <v>5</v>
      </c>
      <c r="Z412" s="20">
        <v>2</v>
      </c>
      <c r="AA412" s="5" t="s">
        <v>13</v>
      </c>
      <c r="AB412" s="5" t="s">
        <v>7</v>
      </c>
      <c r="AC412" s="5" t="s">
        <v>7</v>
      </c>
      <c r="AD412" s="7" t="s">
        <v>0</v>
      </c>
      <c r="AE412" s="7" t="s">
        <v>0</v>
      </c>
      <c r="AF412" s="8">
        <v>0</v>
      </c>
      <c r="AG412" s="8"/>
      <c r="AH412" s="7" t="s">
        <v>9</v>
      </c>
    </row>
    <row r="413" spans="1:34" ht="15.75" x14ac:dyDescent="0.3">
      <c r="A413" s="23" t="s">
        <v>821</v>
      </c>
      <c r="B413" s="27" t="str">
        <f>REPLACE(REPLACE(A413,3,0,"-"),6,0,"-")</f>
        <v>SL-59-67</v>
      </c>
      <c r="C413" s="25" t="str">
        <f>REPLACE(REPLACE(A413,1,1,""),2,4,"")</f>
        <v>L</v>
      </c>
      <c r="D413" s="6" t="str">
        <f>(REPLACE(A413,3,4,""))</f>
        <v>SL</v>
      </c>
      <c r="E413" s="5" t="str">
        <f>IFERROR(VALUE(LEFT($B413,2)),"")</f>
        <v/>
      </c>
      <c r="F413" s="5">
        <f>IFERROR(VALUE(MID($B413,4,2)),"")</f>
        <v>59</v>
      </c>
      <c r="G413" s="5">
        <f>IFERROR(VALUE(RIGHT($B413,2)),"")</f>
        <v>67</v>
      </c>
      <c r="H413" s="5">
        <v>1</v>
      </c>
      <c r="I413" s="7" t="s">
        <v>135</v>
      </c>
      <c r="J413" s="7" t="s">
        <v>3</v>
      </c>
      <c r="K413" s="7" t="s">
        <v>558</v>
      </c>
      <c r="L413" s="5">
        <f>COUNTIF(K$2:K$526,K413)</f>
        <v>2</v>
      </c>
      <c r="M413" s="8">
        <v>20121130</v>
      </c>
      <c r="N413" s="19">
        <f ca="1">ROUND(((TODAY())-(DATEVALUE(REPLACE(REPLACE(M413,5,0,"-"),8,0,"-"))))/365,0)</f>
        <v>8</v>
      </c>
      <c r="O413" s="20">
        <v>3</v>
      </c>
      <c r="P413" s="20">
        <v>2</v>
      </c>
      <c r="Q413" s="20">
        <v>500</v>
      </c>
      <c r="R413" s="20">
        <v>180</v>
      </c>
      <c r="S413" s="20">
        <v>187</v>
      </c>
      <c r="T413" s="8">
        <v>19560530</v>
      </c>
      <c r="U413" s="20">
        <f ca="1">ROUND(((TODAY())-(DATEVALUE(REPLACE(REPLACE(T413,5,0,"-"),8,0,"-"))))/365,0)</f>
        <v>64</v>
      </c>
      <c r="V413" s="20">
        <f ca="1">COUNTIF(U$2:U$526,U413)</f>
        <v>45</v>
      </c>
      <c r="W413" s="8">
        <v>19560530</v>
      </c>
      <c r="X413" s="8" t="b">
        <f>T413=W413</f>
        <v>1</v>
      </c>
      <c r="Y413" s="5" t="s">
        <v>5</v>
      </c>
      <c r="Z413" s="20">
        <v>3</v>
      </c>
      <c r="AA413" s="5" t="s">
        <v>136</v>
      </c>
      <c r="AB413" s="5" t="s">
        <v>7</v>
      </c>
      <c r="AC413" s="5" t="s">
        <v>7</v>
      </c>
      <c r="AD413" s="7" t="s">
        <v>144</v>
      </c>
      <c r="AE413" s="7" t="s">
        <v>0</v>
      </c>
      <c r="AF413" s="8">
        <v>0</v>
      </c>
      <c r="AG413" s="8"/>
      <c r="AH413" s="7" t="s">
        <v>9</v>
      </c>
    </row>
    <row r="414" spans="1:34" ht="15.75" x14ac:dyDescent="0.3">
      <c r="A414" s="23" t="s">
        <v>426</v>
      </c>
      <c r="B414" s="27" t="str">
        <f>REPLACE(REPLACE(A414,3,0,"-"),6,0,"-")</f>
        <v>TR-74-92</v>
      </c>
      <c r="C414" s="25" t="str">
        <f>REPLACE(REPLACE(A414,1,1,""),2,4,"")</f>
        <v>R</v>
      </c>
      <c r="D414" s="6" t="str">
        <f>(REPLACE(A414,3,4,""))</f>
        <v>TR</v>
      </c>
      <c r="E414" s="5" t="str">
        <f>IFERROR(VALUE(LEFT($B414,2)),"")</f>
        <v/>
      </c>
      <c r="F414" s="5">
        <f>IFERROR(VALUE(MID($B414,4,2)),"")</f>
        <v>74</v>
      </c>
      <c r="G414" s="5">
        <f>IFERROR(VALUE(RIGHT($B414,2)),"")</f>
        <v>92</v>
      </c>
      <c r="H414" s="5">
        <v>1</v>
      </c>
      <c r="I414" s="7" t="s">
        <v>11</v>
      </c>
      <c r="J414" s="7" t="s">
        <v>3</v>
      </c>
      <c r="K414" s="7" t="s">
        <v>427</v>
      </c>
      <c r="L414" s="5">
        <f>COUNTIF(K$2:K$526,K414)</f>
        <v>1</v>
      </c>
      <c r="M414" s="8">
        <v>20180707</v>
      </c>
      <c r="N414" s="19">
        <f ca="1">ROUND(((TODAY())-(DATEVALUE(REPLACE(REPLACE(M414,5,0,"-"),8,0,"-"))))/365,0)</f>
        <v>2</v>
      </c>
      <c r="O414" s="20"/>
      <c r="P414" s="20">
        <v>2</v>
      </c>
      <c r="Q414" s="20">
        <v>500</v>
      </c>
      <c r="R414" s="20"/>
      <c r="S414" s="20"/>
      <c r="T414" s="8">
        <v>19560531</v>
      </c>
      <c r="U414" s="20">
        <f ca="1">ROUND(((TODAY())-(DATEVALUE(REPLACE(REPLACE(T414,5,0,"-"),8,0,"-"))))/365,0)</f>
        <v>64</v>
      </c>
      <c r="V414" s="20">
        <f ca="1">COUNTIF(U$2:U$526,U414)</f>
        <v>45</v>
      </c>
      <c r="W414" s="8">
        <v>19560531</v>
      </c>
      <c r="X414" s="8" t="b">
        <f>T414=W414</f>
        <v>1</v>
      </c>
      <c r="Y414" s="5" t="s">
        <v>5</v>
      </c>
      <c r="Z414" s="20">
        <v>2</v>
      </c>
      <c r="AA414" s="5" t="s">
        <v>13</v>
      </c>
      <c r="AB414" s="5" t="s">
        <v>7</v>
      </c>
      <c r="AC414" s="5" t="s">
        <v>7</v>
      </c>
      <c r="AD414" s="7" t="s">
        <v>0</v>
      </c>
      <c r="AE414" s="7" t="s">
        <v>0</v>
      </c>
      <c r="AF414" s="8">
        <v>0</v>
      </c>
      <c r="AG414" s="8"/>
      <c r="AH414" s="7" t="s">
        <v>9</v>
      </c>
    </row>
    <row r="415" spans="1:34" ht="15.75" x14ac:dyDescent="0.3">
      <c r="A415" s="23" t="s">
        <v>439</v>
      </c>
      <c r="B415" s="27" t="str">
        <f>REPLACE(REPLACE(A415,3,0,"-"),6,0,"-")</f>
        <v>SL-66-15</v>
      </c>
      <c r="C415" s="25" t="str">
        <f>REPLACE(REPLACE(A415,1,1,""),2,4,"")</f>
        <v>L</v>
      </c>
      <c r="D415" s="6" t="str">
        <f>(REPLACE(A415,3,4,""))</f>
        <v>SL</v>
      </c>
      <c r="E415" s="5" t="str">
        <f>IFERROR(VALUE(LEFT($B415,2)),"")</f>
        <v/>
      </c>
      <c r="F415" s="5">
        <f>IFERROR(VALUE(MID($B415,4,2)),"")</f>
        <v>66</v>
      </c>
      <c r="G415" s="5">
        <f>IFERROR(VALUE(RIGHT($B415,2)),"")</f>
        <v>15</v>
      </c>
      <c r="H415" s="5">
        <v>1</v>
      </c>
      <c r="I415" s="7" t="s">
        <v>11</v>
      </c>
      <c r="J415" s="7" t="s">
        <v>3</v>
      </c>
      <c r="K415" s="7" t="s">
        <v>38</v>
      </c>
      <c r="L415" s="5">
        <f>COUNTIF(K$2:K$526,K415)</f>
        <v>29</v>
      </c>
      <c r="M415" s="8">
        <v>20021231</v>
      </c>
      <c r="N415" s="19">
        <f ca="1">ROUND(((TODAY())-(DATEVALUE(REPLACE(REPLACE(M415,5,0,"-"),8,0,"-"))))/365,0)</f>
        <v>18</v>
      </c>
      <c r="O415" s="20"/>
      <c r="P415" s="20">
        <v>1</v>
      </c>
      <c r="Q415" s="20">
        <v>500</v>
      </c>
      <c r="R415" s="20"/>
      <c r="S415" s="20"/>
      <c r="T415" s="8">
        <v>19560601</v>
      </c>
      <c r="U415" s="20">
        <f ca="1">ROUND(((TODAY())-(DATEVALUE(REPLACE(REPLACE(T415,5,0,"-"),8,0,"-"))))/365,0)</f>
        <v>64</v>
      </c>
      <c r="V415" s="20">
        <f ca="1">COUNTIF(U$2:U$526,U415)</f>
        <v>45</v>
      </c>
      <c r="W415" s="8">
        <v>19560601</v>
      </c>
      <c r="X415" s="8" t="b">
        <f>T415=W415</f>
        <v>1</v>
      </c>
      <c r="Y415" s="5" t="s">
        <v>5</v>
      </c>
      <c r="Z415" s="20">
        <v>2</v>
      </c>
      <c r="AA415" s="5" t="s">
        <v>13</v>
      </c>
      <c r="AB415" s="5" t="s">
        <v>7</v>
      </c>
      <c r="AC415" s="5" t="s">
        <v>7</v>
      </c>
      <c r="AD415" s="7" t="s">
        <v>21</v>
      </c>
      <c r="AE415" s="7" t="s">
        <v>0</v>
      </c>
      <c r="AF415" s="8">
        <v>0</v>
      </c>
      <c r="AG415" s="8"/>
      <c r="AH415" s="7" t="s">
        <v>9</v>
      </c>
    </row>
    <row r="416" spans="1:34" ht="15.75" x14ac:dyDescent="0.3">
      <c r="A416" s="23" t="s">
        <v>362</v>
      </c>
      <c r="B416" s="27" t="str">
        <f>REPLACE(REPLACE(A416,3,0,"-"),6,0,"-")</f>
        <v>SR-02-94</v>
      </c>
      <c r="C416" s="25" t="str">
        <f>REPLACE(REPLACE(A416,1,1,""),2,4,"")</f>
        <v>R</v>
      </c>
      <c r="D416" s="6" t="str">
        <f>(REPLACE(A416,3,4,""))</f>
        <v>SR</v>
      </c>
      <c r="E416" s="5" t="str">
        <f>IFERROR(VALUE(LEFT($B416,2)),"")</f>
        <v/>
      </c>
      <c r="F416" s="5">
        <f>IFERROR(VALUE(MID($B416,4,2)),"")</f>
        <v>2</v>
      </c>
      <c r="G416" s="5">
        <f>IFERROR(VALUE(RIGHT($B416,2)),"")</f>
        <v>94</v>
      </c>
      <c r="H416" s="5">
        <v>1</v>
      </c>
      <c r="I416" s="7" t="s">
        <v>11</v>
      </c>
      <c r="J416" s="7" t="s">
        <v>3</v>
      </c>
      <c r="K416" s="7" t="s">
        <v>0</v>
      </c>
      <c r="L416" s="5">
        <f>COUNTIF(K$2:K$526,K416)</f>
        <v>37</v>
      </c>
      <c r="M416" s="8">
        <v>19830315</v>
      </c>
      <c r="N416" s="19">
        <f ca="1">ROUND(((TODAY())-(DATEVALUE(REPLACE(REPLACE(M416,5,0,"-"),8,0,"-"))))/365,0)</f>
        <v>38</v>
      </c>
      <c r="O416" s="20"/>
      <c r="P416" s="20">
        <v>1</v>
      </c>
      <c r="Q416" s="20">
        <v>500</v>
      </c>
      <c r="R416" s="20"/>
      <c r="S416" s="20"/>
      <c r="T416" s="8">
        <v>19560618</v>
      </c>
      <c r="U416" s="20">
        <f ca="1">ROUND(((TODAY())-(DATEVALUE(REPLACE(REPLACE(T416,5,0,"-"),8,0,"-"))))/365,0)</f>
        <v>64</v>
      </c>
      <c r="V416" s="20">
        <f ca="1">COUNTIF(U$2:U$526,U416)</f>
        <v>45</v>
      </c>
      <c r="W416" s="8">
        <v>19560618</v>
      </c>
      <c r="X416" s="8" t="b">
        <f>T416=W416</f>
        <v>1</v>
      </c>
      <c r="Y416" s="5" t="s">
        <v>5</v>
      </c>
      <c r="Z416" s="20">
        <v>2</v>
      </c>
      <c r="AA416" s="5" t="s">
        <v>13</v>
      </c>
      <c r="AB416" s="5" t="s">
        <v>7</v>
      </c>
      <c r="AC416" s="5" t="s">
        <v>7</v>
      </c>
      <c r="AD416" s="7" t="s">
        <v>68</v>
      </c>
      <c r="AE416" s="7" t="s">
        <v>0</v>
      </c>
      <c r="AF416" s="8">
        <v>0</v>
      </c>
      <c r="AG416" s="8"/>
      <c r="AH416" s="7" t="s">
        <v>9</v>
      </c>
    </row>
    <row r="417" spans="1:34" ht="15.75" x14ac:dyDescent="0.3">
      <c r="A417" s="23" t="s">
        <v>155</v>
      </c>
      <c r="B417" s="27" t="str">
        <f>REPLACE(REPLACE(A417,3,0,"-"),6,0,"-")</f>
        <v>ZF-96-50</v>
      </c>
      <c r="C417" s="25" t="str">
        <f>REPLACE(REPLACE(A417,1,1,""),2,4,"")</f>
        <v>F</v>
      </c>
      <c r="D417" s="6" t="str">
        <f>(REPLACE(A417,3,4,""))</f>
        <v>ZF</v>
      </c>
      <c r="E417" s="5" t="str">
        <f>IFERROR(VALUE(LEFT($B417,2)),"")</f>
        <v/>
      </c>
      <c r="F417" s="5">
        <f>IFERROR(VALUE(MID($B417,4,2)),"")</f>
        <v>96</v>
      </c>
      <c r="G417" s="5">
        <f>IFERROR(VALUE(RIGHT($B417,2)),"")</f>
        <v>50</v>
      </c>
      <c r="H417" s="5" t="s">
        <v>860</v>
      </c>
      <c r="I417" s="7" t="s">
        <v>135</v>
      </c>
      <c r="J417" s="7" t="s">
        <v>3</v>
      </c>
      <c r="K417" s="7" t="s">
        <v>156</v>
      </c>
      <c r="L417" s="5">
        <f>COUNTIF(K$2:K$526,K417)</f>
        <v>1</v>
      </c>
      <c r="M417" s="8">
        <v>20170426</v>
      </c>
      <c r="N417" s="19">
        <f ca="1">ROUND(((TODAY())-(DATEVALUE(REPLACE(REPLACE(M417,5,0,"-"),8,0,"-"))))/365,0)</f>
        <v>3</v>
      </c>
      <c r="O417" s="20">
        <v>3</v>
      </c>
      <c r="P417" s="20">
        <v>2</v>
      </c>
      <c r="Q417" s="20">
        <v>650</v>
      </c>
      <c r="R417" s="20">
        <v>383</v>
      </c>
      <c r="S417" s="20">
        <v>390</v>
      </c>
      <c r="T417" s="8">
        <v>19560630</v>
      </c>
      <c r="U417" s="20">
        <f ca="1">ROUND(((TODAY())-(DATEVALUE(REPLACE(REPLACE(T417,5,0,"-"),8,0,"-"))))/365,0)</f>
        <v>64</v>
      </c>
      <c r="V417" s="20">
        <f ca="1">COUNTIF(U$2:U$526,U417)</f>
        <v>45</v>
      </c>
      <c r="W417" s="8">
        <v>20170426</v>
      </c>
      <c r="X417" s="8" t="b">
        <f>T417=W417</f>
        <v>0</v>
      </c>
      <c r="Y417" s="5" t="s">
        <v>5</v>
      </c>
      <c r="Z417" s="20">
        <v>3</v>
      </c>
      <c r="AA417" s="5" t="s">
        <v>136</v>
      </c>
      <c r="AB417" s="5" t="s">
        <v>7</v>
      </c>
      <c r="AC417" s="5" t="s">
        <v>7</v>
      </c>
      <c r="AD417" s="7" t="s">
        <v>16</v>
      </c>
      <c r="AE417" s="7" t="s">
        <v>0</v>
      </c>
      <c r="AF417" s="8">
        <v>0.06</v>
      </c>
      <c r="AG417" s="8">
        <v>142</v>
      </c>
      <c r="AH417" s="7" t="s">
        <v>9</v>
      </c>
    </row>
    <row r="418" spans="1:34" ht="15.75" x14ac:dyDescent="0.3">
      <c r="A418" s="23" t="s">
        <v>171</v>
      </c>
      <c r="B418" s="27" t="str">
        <f>REPLACE(REPLACE(A418,3,0,"-"),6,0,"-")</f>
        <v>SE-68-24</v>
      </c>
      <c r="C418" s="25" t="str">
        <f>REPLACE(REPLACE(A418,1,1,""),2,4,"")</f>
        <v>E</v>
      </c>
      <c r="D418" s="6" t="str">
        <f>(REPLACE(A418,3,4,""))</f>
        <v>SE</v>
      </c>
      <c r="E418" s="5" t="str">
        <f>IFERROR(VALUE(LEFT($B418,2)),"")</f>
        <v/>
      </c>
      <c r="F418" s="5">
        <f>IFERROR(VALUE(MID($B418,4,2)),"")</f>
        <v>68</v>
      </c>
      <c r="G418" s="5">
        <f>IFERROR(VALUE(RIGHT($B418,2)),"")</f>
        <v>24</v>
      </c>
      <c r="H418" s="5">
        <v>1</v>
      </c>
      <c r="I418" s="7" t="s">
        <v>11</v>
      </c>
      <c r="J418" s="7" t="s">
        <v>3</v>
      </c>
      <c r="K418" s="7" t="s">
        <v>172</v>
      </c>
      <c r="L418" s="5">
        <f>COUNTIF(K$2:K$526,K418)</f>
        <v>1</v>
      </c>
      <c r="M418" s="8">
        <v>20021106</v>
      </c>
      <c r="N418" s="19">
        <f ca="1">ROUND(((TODAY())-(DATEVALUE(REPLACE(REPLACE(M418,5,0,"-"),8,0,"-"))))/365,0)</f>
        <v>18</v>
      </c>
      <c r="O418" s="20"/>
      <c r="P418" s="20">
        <v>2</v>
      </c>
      <c r="Q418" s="20">
        <v>647</v>
      </c>
      <c r="R418" s="20"/>
      <c r="S418" s="20"/>
      <c r="T418" s="8">
        <v>19560630</v>
      </c>
      <c r="U418" s="20">
        <f ca="1">ROUND(((TODAY())-(DATEVALUE(REPLACE(REPLACE(T418,5,0,"-"),8,0,"-"))))/365,0)</f>
        <v>64</v>
      </c>
      <c r="V418" s="20">
        <f ca="1">COUNTIF(U$2:U$526,U418)</f>
        <v>45</v>
      </c>
      <c r="W418" s="8">
        <v>19710408</v>
      </c>
      <c r="X418" s="8" t="b">
        <f>T418=W418</f>
        <v>0</v>
      </c>
      <c r="Y418" s="5" t="s">
        <v>5</v>
      </c>
      <c r="Z418" s="20">
        <v>2</v>
      </c>
      <c r="AA418" s="5" t="s">
        <v>13</v>
      </c>
      <c r="AB418" s="5" t="s">
        <v>7</v>
      </c>
      <c r="AC418" s="5" t="s">
        <v>7</v>
      </c>
      <c r="AD418" s="7" t="s">
        <v>173</v>
      </c>
      <c r="AE418" s="7" t="s">
        <v>0</v>
      </c>
      <c r="AF418" s="8">
        <v>0</v>
      </c>
      <c r="AG418" s="8"/>
      <c r="AH418" s="7" t="s">
        <v>9</v>
      </c>
    </row>
    <row r="419" spans="1:34" ht="15.75" x14ac:dyDescent="0.3">
      <c r="A419" s="23" t="s">
        <v>202</v>
      </c>
      <c r="B419" s="27" t="str">
        <f>REPLACE(REPLACE(A419,3,0,"-"),6,0,"-")</f>
        <v>XR-96-75</v>
      </c>
      <c r="C419" s="25" t="str">
        <f>REPLACE(REPLACE(A419,1,1,""),2,4,"")</f>
        <v>R</v>
      </c>
      <c r="D419" s="6" t="str">
        <f>(REPLACE(A419,3,4,""))</f>
        <v>XR</v>
      </c>
      <c r="E419" s="5" t="str">
        <f>IFERROR(VALUE(LEFT($B419,2)),"")</f>
        <v/>
      </c>
      <c r="F419" s="5">
        <f>IFERROR(VALUE(MID($B419,4,2)),"")</f>
        <v>96</v>
      </c>
      <c r="G419" s="5">
        <f>IFERROR(VALUE(RIGHT($B419,2)),"")</f>
        <v>75</v>
      </c>
      <c r="H419" s="5">
        <v>1</v>
      </c>
      <c r="I419" s="7" t="s">
        <v>11</v>
      </c>
      <c r="J419" s="7" t="s">
        <v>3</v>
      </c>
      <c r="K419" s="7" t="s">
        <v>46</v>
      </c>
      <c r="L419" s="5">
        <f>COUNTIF(K$2:K$526,K419)</f>
        <v>77</v>
      </c>
      <c r="M419" s="8">
        <v>20090616</v>
      </c>
      <c r="N419" s="19">
        <f ca="1">ROUND(((TODAY())-(DATEVALUE(REPLACE(REPLACE(M419,5,0,"-"),8,0,"-"))))/365,0)</f>
        <v>11</v>
      </c>
      <c r="O419" s="20"/>
      <c r="P419" s="20">
        <v>1</v>
      </c>
      <c r="Q419" s="20">
        <v>350</v>
      </c>
      <c r="R419" s="20"/>
      <c r="S419" s="20"/>
      <c r="T419" s="8">
        <v>19560630</v>
      </c>
      <c r="U419" s="20">
        <f ca="1">ROUND(((TODAY())-(DATEVALUE(REPLACE(REPLACE(T419,5,0,"-"),8,0,"-"))))/365,0)</f>
        <v>64</v>
      </c>
      <c r="V419" s="20">
        <f ca="1">COUNTIF(U$2:U$526,U419)</f>
        <v>45</v>
      </c>
      <c r="W419" s="8">
        <v>19760826</v>
      </c>
      <c r="X419" s="8" t="b">
        <f>T419=W419</f>
        <v>0</v>
      </c>
      <c r="Y419" s="5" t="s">
        <v>5</v>
      </c>
      <c r="Z419" s="20">
        <v>2</v>
      </c>
      <c r="AA419" s="5" t="s">
        <v>13</v>
      </c>
      <c r="AB419" s="5" t="s">
        <v>7</v>
      </c>
      <c r="AC419" s="5" t="s">
        <v>7</v>
      </c>
      <c r="AD419" s="7" t="s">
        <v>203</v>
      </c>
      <c r="AE419" s="7" t="s">
        <v>0</v>
      </c>
      <c r="AF419" s="8">
        <v>0</v>
      </c>
      <c r="AG419" s="8"/>
      <c r="AH419" s="7" t="s">
        <v>9</v>
      </c>
    </row>
    <row r="420" spans="1:34" ht="15.75" x14ac:dyDescent="0.3">
      <c r="A420" s="23" t="s">
        <v>358</v>
      </c>
      <c r="B420" s="27" t="str">
        <f>REPLACE(REPLACE(A420,3,0,"-"),6,0,"-")</f>
        <v>ZM-32-76</v>
      </c>
      <c r="C420" s="25" t="str">
        <f>REPLACE(REPLACE(A420,1,1,""),2,4,"")</f>
        <v>M</v>
      </c>
      <c r="D420" s="6" t="str">
        <f>(REPLACE(A420,3,4,""))</f>
        <v>ZM</v>
      </c>
      <c r="E420" s="5" t="str">
        <f>IFERROR(VALUE(LEFT($B420,2)),"")</f>
        <v/>
      </c>
      <c r="F420" s="5">
        <f>IFERROR(VALUE(MID($B420,4,2)),"")</f>
        <v>32</v>
      </c>
      <c r="G420" s="5">
        <f>IFERROR(VALUE(RIGHT($B420,2)),"")</f>
        <v>76</v>
      </c>
      <c r="H420" s="5" t="s">
        <v>860</v>
      </c>
      <c r="I420" s="7" t="s">
        <v>11</v>
      </c>
      <c r="J420" s="7" t="s">
        <v>3</v>
      </c>
      <c r="K420" s="7" t="s">
        <v>170</v>
      </c>
      <c r="L420" s="5">
        <f>COUNTIF(K$2:K$526,K420)</f>
        <v>7</v>
      </c>
      <c r="M420" s="8">
        <v>20010207</v>
      </c>
      <c r="N420" s="19">
        <f ca="1">ROUND(((TODAY())-(DATEVALUE(REPLACE(REPLACE(M420,5,0,"-"),8,0,"-"))))/365,0)</f>
        <v>20</v>
      </c>
      <c r="O420" s="20"/>
      <c r="P420" s="20">
        <v>1</v>
      </c>
      <c r="Q420" s="20">
        <v>350</v>
      </c>
      <c r="R420" s="20"/>
      <c r="S420" s="20"/>
      <c r="T420" s="8">
        <v>19560630</v>
      </c>
      <c r="U420" s="20">
        <f ca="1">ROUND(((TODAY())-(DATEVALUE(REPLACE(REPLACE(T420,5,0,"-"),8,0,"-"))))/365,0)</f>
        <v>64</v>
      </c>
      <c r="V420" s="20">
        <f ca="1">COUNTIF(U$2:U$526,U420)</f>
        <v>45</v>
      </c>
      <c r="W420" s="8">
        <v>19930212</v>
      </c>
      <c r="X420" s="8" t="b">
        <f>T420=W420</f>
        <v>0</v>
      </c>
      <c r="Y420" s="5" t="s">
        <v>5</v>
      </c>
      <c r="Z420" s="20">
        <v>2</v>
      </c>
      <c r="AA420" s="5" t="s">
        <v>13</v>
      </c>
      <c r="AB420" s="5" t="s">
        <v>7</v>
      </c>
      <c r="AC420" s="5" t="s">
        <v>7</v>
      </c>
      <c r="AD420" s="7" t="s">
        <v>106</v>
      </c>
      <c r="AE420" s="7" t="s">
        <v>0</v>
      </c>
      <c r="AF420" s="8">
        <v>0</v>
      </c>
      <c r="AG420" s="8"/>
      <c r="AH420" s="7" t="s">
        <v>9</v>
      </c>
    </row>
    <row r="421" spans="1:34" ht="15.75" x14ac:dyDescent="0.3">
      <c r="A421" s="23" t="s">
        <v>505</v>
      </c>
      <c r="B421" s="27" t="str">
        <f>REPLACE(REPLACE(A421,3,0,"-"),6,0,"-")</f>
        <v>XU-49-60</v>
      </c>
      <c r="C421" s="25" t="str">
        <f>REPLACE(REPLACE(A421,1,1,""),2,4,"")</f>
        <v>U</v>
      </c>
      <c r="D421" s="6" t="str">
        <f>(REPLACE(A421,3,4,""))</f>
        <v>XU</v>
      </c>
      <c r="E421" s="5" t="str">
        <f>IFERROR(VALUE(LEFT($B421,2)),"")</f>
        <v/>
      </c>
      <c r="F421" s="5">
        <f>IFERROR(VALUE(MID($B421,4,2)),"")</f>
        <v>49</v>
      </c>
      <c r="G421" s="5">
        <f>IFERROR(VALUE(RIGHT($B421,2)),"")</f>
        <v>60</v>
      </c>
      <c r="H421" s="5">
        <v>1</v>
      </c>
      <c r="I421" s="7" t="s">
        <v>11</v>
      </c>
      <c r="J421" s="7" t="s">
        <v>3</v>
      </c>
      <c r="K421" s="7" t="s">
        <v>23</v>
      </c>
      <c r="L421" s="5">
        <f>COUNTIF(K$2:K$526,K421)</f>
        <v>19</v>
      </c>
      <c r="M421" s="8">
        <v>20000419</v>
      </c>
      <c r="N421" s="19">
        <f ca="1">ROUND(((TODAY())-(DATEVALUE(REPLACE(REPLACE(M421,5,0,"-"),8,0,"-"))))/365,0)</f>
        <v>20</v>
      </c>
      <c r="O421" s="20"/>
      <c r="P421" s="20">
        <v>1</v>
      </c>
      <c r="Q421" s="20">
        <v>497</v>
      </c>
      <c r="R421" s="20"/>
      <c r="S421" s="20"/>
      <c r="T421" s="8">
        <v>19560630</v>
      </c>
      <c r="U421" s="20">
        <f ca="1">ROUND(((TODAY())-(DATEVALUE(REPLACE(REPLACE(T421,5,0,"-"),8,0,"-"))))/365,0)</f>
        <v>64</v>
      </c>
      <c r="V421" s="20">
        <f ca="1">COUNTIF(U$2:U$526,U421)</f>
        <v>45</v>
      </c>
      <c r="W421" s="8">
        <v>19580516</v>
      </c>
      <c r="X421" s="8" t="b">
        <f>T421=W421</f>
        <v>0</v>
      </c>
      <c r="Y421" s="5" t="s">
        <v>5</v>
      </c>
      <c r="Z421" s="20">
        <v>2</v>
      </c>
      <c r="AA421" s="5" t="s">
        <v>13</v>
      </c>
      <c r="AB421" s="5" t="s">
        <v>7</v>
      </c>
      <c r="AC421" s="5" t="s">
        <v>7</v>
      </c>
      <c r="AD421" s="7" t="s">
        <v>106</v>
      </c>
      <c r="AE421" s="7" t="s">
        <v>0</v>
      </c>
      <c r="AF421" s="8">
        <v>0</v>
      </c>
      <c r="AG421" s="8">
        <v>0</v>
      </c>
      <c r="AH421" s="7" t="s">
        <v>9</v>
      </c>
    </row>
    <row r="422" spans="1:34" ht="15.75" x14ac:dyDescent="0.3">
      <c r="A422" s="23" t="s">
        <v>593</v>
      </c>
      <c r="B422" s="27" t="str">
        <f>REPLACE(REPLACE(A422,3,0,"-"),6,0,"-")</f>
        <v>NM-07-51</v>
      </c>
      <c r="C422" s="25" t="str">
        <f>REPLACE(REPLACE(A422,1,1,""),2,4,"")</f>
        <v>M</v>
      </c>
      <c r="D422" s="6" t="str">
        <f>(REPLACE(A422,3,4,""))</f>
        <v>NM</v>
      </c>
      <c r="E422" s="5" t="str">
        <f>IFERROR(VALUE(LEFT($B422,2)),"")</f>
        <v/>
      </c>
      <c r="F422" s="5">
        <f>IFERROR(VALUE(MID($B422,4,2)),"")</f>
        <v>7</v>
      </c>
      <c r="G422" s="5">
        <f>IFERROR(VALUE(RIGHT($B422,2)),"")</f>
        <v>51</v>
      </c>
      <c r="H422" s="5" t="s">
        <v>860</v>
      </c>
      <c r="I422" s="7" t="s">
        <v>135</v>
      </c>
      <c r="J422" s="7" t="s">
        <v>3</v>
      </c>
      <c r="K422" s="7" t="s">
        <v>290</v>
      </c>
      <c r="L422" s="5">
        <f>COUNTIF(K$2:K$526,K422)</f>
        <v>3</v>
      </c>
      <c r="M422" s="8">
        <v>20190328</v>
      </c>
      <c r="N422" s="19">
        <f ca="1">ROUND(((TODAY())-(DATEVALUE(REPLACE(REPLACE(M422,5,0,"-"),8,0,"-"))))/365,0)</f>
        <v>2</v>
      </c>
      <c r="O422" s="20">
        <v>3</v>
      </c>
      <c r="P422" s="20">
        <v>2</v>
      </c>
      <c r="Q422" s="20">
        <v>646</v>
      </c>
      <c r="R422" s="20">
        <v>297</v>
      </c>
      <c r="S422" s="20">
        <v>304</v>
      </c>
      <c r="T422" s="8">
        <v>19560630</v>
      </c>
      <c r="U422" s="20">
        <f ca="1">ROUND(((TODAY())-(DATEVALUE(REPLACE(REPLACE(T422,5,0,"-"),8,0,"-"))))/365,0)</f>
        <v>64</v>
      </c>
      <c r="V422" s="20">
        <f ca="1">COUNTIF(U$2:U$526,U422)</f>
        <v>45</v>
      </c>
      <c r="W422" s="8">
        <v>20190328</v>
      </c>
      <c r="X422" s="8" t="b">
        <f>T422=W422</f>
        <v>0</v>
      </c>
      <c r="Y422" s="5" t="s">
        <v>5</v>
      </c>
      <c r="Z422" s="20">
        <v>3</v>
      </c>
      <c r="AA422" s="5" t="s">
        <v>136</v>
      </c>
      <c r="AB422" s="5" t="s">
        <v>7</v>
      </c>
      <c r="AC422" s="5" t="s">
        <v>7</v>
      </c>
      <c r="AD422" s="7" t="s">
        <v>594</v>
      </c>
      <c r="AE422" s="7" t="s">
        <v>0</v>
      </c>
      <c r="AF422" s="8">
        <v>0.09</v>
      </c>
      <c r="AG422" s="8">
        <v>147</v>
      </c>
      <c r="AH422" s="7" t="s">
        <v>9</v>
      </c>
    </row>
    <row r="423" spans="1:34" ht="15.75" x14ac:dyDescent="0.3">
      <c r="A423" s="23" t="s">
        <v>638</v>
      </c>
      <c r="B423" s="27" t="str">
        <f>REPLACE(REPLACE(A423,3,0,"-"),6,0,"-")</f>
        <v>ZF-01-37</v>
      </c>
      <c r="C423" s="25" t="str">
        <f>REPLACE(REPLACE(A423,1,1,""),2,4,"")</f>
        <v>F</v>
      </c>
      <c r="D423" s="6" t="str">
        <f>(REPLACE(A423,3,4,""))</f>
        <v>ZF</v>
      </c>
      <c r="E423" s="5" t="str">
        <f>IFERROR(VALUE(LEFT($B423,2)),"")</f>
        <v/>
      </c>
      <c r="F423" s="5">
        <f>IFERROR(VALUE(MID($B423,4,2)),"")</f>
        <v>1</v>
      </c>
      <c r="G423" s="5">
        <f>IFERROR(VALUE(RIGHT($B423,2)),"")</f>
        <v>37</v>
      </c>
      <c r="H423" s="5" t="s">
        <v>860</v>
      </c>
      <c r="I423" s="7" t="s">
        <v>11</v>
      </c>
      <c r="J423" s="7" t="s">
        <v>3</v>
      </c>
      <c r="K423" s="7" t="s">
        <v>38</v>
      </c>
      <c r="L423" s="5">
        <f>COUNTIF(K$2:K$526,K423)</f>
        <v>29</v>
      </c>
      <c r="M423" s="8">
        <v>20010329</v>
      </c>
      <c r="N423" s="19">
        <f ca="1">ROUND(((TODAY())-(DATEVALUE(REPLACE(REPLACE(M423,5,0,"-"),8,0,"-"))))/365,0)</f>
        <v>20</v>
      </c>
      <c r="O423" s="20"/>
      <c r="P423" s="20">
        <v>1</v>
      </c>
      <c r="Q423" s="20">
        <v>497</v>
      </c>
      <c r="R423" s="20">
        <v>185</v>
      </c>
      <c r="S423" s="20">
        <v>192</v>
      </c>
      <c r="T423" s="8">
        <v>19560630</v>
      </c>
      <c r="U423" s="20">
        <f ca="1">ROUND(((TODAY())-(DATEVALUE(REPLACE(REPLACE(T423,5,0,"-"),8,0,"-"))))/365,0)</f>
        <v>64</v>
      </c>
      <c r="V423" s="20">
        <f ca="1">COUNTIF(U$2:U$526,U423)</f>
        <v>45</v>
      </c>
      <c r="W423" s="8">
        <v>20010329</v>
      </c>
      <c r="X423" s="8" t="b">
        <f>T423=W423</f>
        <v>0</v>
      </c>
      <c r="Y423" s="5" t="s">
        <v>5</v>
      </c>
      <c r="Z423" s="20">
        <v>2</v>
      </c>
      <c r="AA423" s="5" t="s">
        <v>13</v>
      </c>
      <c r="AB423" s="5" t="s">
        <v>7</v>
      </c>
      <c r="AC423" s="5" t="s">
        <v>7</v>
      </c>
      <c r="AD423" s="7" t="s">
        <v>14</v>
      </c>
      <c r="AE423" s="7" t="s">
        <v>0</v>
      </c>
      <c r="AF423" s="8">
        <v>0.09</v>
      </c>
      <c r="AG423" s="8">
        <v>143</v>
      </c>
      <c r="AH423" s="7" t="s">
        <v>9</v>
      </c>
    </row>
    <row r="424" spans="1:34" ht="15.75" x14ac:dyDescent="0.3">
      <c r="A424" s="23" t="s">
        <v>730</v>
      </c>
      <c r="B424" s="27" t="str">
        <f>REPLACE(REPLACE(A424,3,0,"-"),6,0,"-")</f>
        <v>ZM-97-59</v>
      </c>
      <c r="C424" s="25" t="str">
        <f>REPLACE(REPLACE(A424,1,1,""),2,4,"")</f>
        <v>M</v>
      </c>
      <c r="D424" s="6" t="str">
        <f>(REPLACE(A424,3,4,""))</f>
        <v>ZM</v>
      </c>
      <c r="E424" s="5" t="str">
        <f>IFERROR(VALUE(LEFT($B424,2)),"")</f>
        <v/>
      </c>
      <c r="F424" s="5">
        <f>IFERROR(VALUE(MID($B424,4,2)),"")</f>
        <v>97</v>
      </c>
      <c r="G424" s="5">
        <f>IFERROR(VALUE(RIGHT($B424,2)),"")</f>
        <v>59</v>
      </c>
      <c r="H424" s="5" t="s">
        <v>860</v>
      </c>
      <c r="I424" s="7" t="s">
        <v>11</v>
      </c>
      <c r="J424" s="7" t="s">
        <v>3</v>
      </c>
      <c r="K424" s="7" t="s">
        <v>143</v>
      </c>
      <c r="L424" s="5">
        <f>COUNTIF(K$2:K$526,K424)</f>
        <v>2</v>
      </c>
      <c r="M424" s="8">
        <v>20150219</v>
      </c>
      <c r="N424" s="19">
        <f ca="1">ROUND(((TODAY())-(DATEVALUE(REPLACE(REPLACE(M424,5,0,"-"),8,0,"-"))))/365,0)</f>
        <v>6</v>
      </c>
      <c r="O424" s="20"/>
      <c r="P424" s="20">
        <v>1</v>
      </c>
      <c r="Q424" s="20">
        <v>499</v>
      </c>
      <c r="R424" s="20">
        <v>170</v>
      </c>
      <c r="S424" s="20">
        <v>177</v>
      </c>
      <c r="T424" s="8">
        <v>19560630</v>
      </c>
      <c r="U424" s="20">
        <f ca="1">ROUND(((TODAY())-(DATEVALUE(REPLACE(REPLACE(T424,5,0,"-"),8,0,"-"))))/365,0)</f>
        <v>64</v>
      </c>
      <c r="V424" s="20">
        <f ca="1">COUNTIF(U$2:U$526,U424)</f>
        <v>45</v>
      </c>
      <c r="W424" s="8">
        <v>20000613</v>
      </c>
      <c r="X424" s="8" t="b">
        <f>T424=W424</f>
        <v>0</v>
      </c>
      <c r="Y424" s="5" t="s">
        <v>5</v>
      </c>
      <c r="Z424" s="20">
        <v>2</v>
      </c>
      <c r="AA424" s="5" t="s">
        <v>13</v>
      </c>
      <c r="AB424" s="5" t="s">
        <v>7</v>
      </c>
      <c r="AC424" s="5" t="s">
        <v>7</v>
      </c>
      <c r="AD424" s="7" t="s">
        <v>14</v>
      </c>
      <c r="AE424" s="7" t="s">
        <v>0</v>
      </c>
      <c r="AF424" s="8">
        <v>0.1</v>
      </c>
      <c r="AG424" s="8">
        <v>141</v>
      </c>
      <c r="AH424" s="7" t="s">
        <v>9</v>
      </c>
    </row>
    <row r="425" spans="1:34" ht="15.75" x14ac:dyDescent="0.3">
      <c r="A425" s="23" t="s">
        <v>835</v>
      </c>
      <c r="B425" s="27" t="str">
        <f>REPLACE(REPLACE(A425,3,0,"-"),6,0,"-")</f>
        <v>ZM-17-81</v>
      </c>
      <c r="C425" s="25" t="str">
        <f>REPLACE(REPLACE(A425,1,1,""),2,4,"")</f>
        <v>M</v>
      </c>
      <c r="D425" s="6" t="str">
        <f>(REPLACE(A425,3,4,""))</f>
        <v>ZM</v>
      </c>
      <c r="E425" s="5" t="str">
        <f>IFERROR(VALUE(LEFT($B425,2)),"")</f>
        <v/>
      </c>
      <c r="F425" s="5">
        <f>IFERROR(VALUE(MID($B425,4,2)),"")</f>
        <v>17</v>
      </c>
      <c r="G425" s="5">
        <f>IFERROR(VALUE(RIGHT($B425,2)),"")</f>
        <v>81</v>
      </c>
      <c r="H425" s="5" t="s">
        <v>860</v>
      </c>
      <c r="I425" s="7" t="s">
        <v>11</v>
      </c>
      <c r="J425" s="7" t="s">
        <v>3</v>
      </c>
      <c r="K425" s="7" t="s">
        <v>283</v>
      </c>
      <c r="L425" s="5">
        <f>COUNTIF(K$2:K$526,K425)</f>
        <v>9</v>
      </c>
      <c r="M425" s="8">
        <v>20200214</v>
      </c>
      <c r="N425" s="19">
        <f ca="1">ROUND(((TODAY())-(DATEVALUE(REPLACE(REPLACE(M425,5,0,"-"),8,0,"-"))))/365,0)</f>
        <v>1</v>
      </c>
      <c r="O425" s="20"/>
      <c r="P425" s="20">
        <v>2</v>
      </c>
      <c r="Q425" s="20">
        <v>646</v>
      </c>
      <c r="R425" s="20"/>
      <c r="S425" s="20"/>
      <c r="T425" s="8">
        <v>19560630</v>
      </c>
      <c r="U425" s="20">
        <f ca="1">ROUND(((TODAY())-(DATEVALUE(REPLACE(REPLACE(T425,5,0,"-"),8,0,"-"))))/365,0)</f>
        <v>64</v>
      </c>
      <c r="V425" s="20">
        <f ca="1">COUNTIF(U$2:U$526,U425)</f>
        <v>45</v>
      </c>
      <c r="W425" s="8">
        <v>19970910</v>
      </c>
      <c r="X425" s="8" t="b">
        <f>T425=W425</f>
        <v>0</v>
      </c>
      <c r="Y425" s="5" t="s">
        <v>9</v>
      </c>
      <c r="Z425" s="20">
        <v>2</v>
      </c>
      <c r="AA425" s="5" t="s">
        <v>13</v>
      </c>
      <c r="AB425" s="5" t="s">
        <v>7</v>
      </c>
      <c r="AC425" s="5" t="s">
        <v>7</v>
      </c>
      <c r="AD425" s="7" t="s">
        <v>14</v>
      </c>
      <c r="AE425" s="7" t="s">
        <v>0</v>
      </c>
      <c r="AF425" s="8">
        <v>0</v>
      </c>
      <c r="AG425" s="8">
        <v>0</v>
      </c>
      <c r="AH425" s="7" t="s">
        <v>5</v>
      </c>
    </row>
    <row r="426" spans="1:34" ht="15.75" x14ac:dyDescent="0.3">
      <c r="A426" s="23" t="s">
        <v>336</v>
      </c>
      <c r="B426" s="27" t="str">
        <f>REPLACE(REPLACE(A426,3,0,"-"),6,0,"-")</f>
        <v>SR-44-08</v>
      </c>
      <c r="C426" s="25" t="str">
        <f>REPLACE(REPLACE(A426,1,1,""),2,4,"")</f>
        <v>R</v>
      </c>
      <c r="D426" s="6" t="str">
        <f>(REPLACE(A426,3,4,""))</f>
        <v>SR</v>
      </c>
      <c r="E426" s="5" t="str">
        <f>IFERROR(VALUE(LEFT($B426,2)),"")</f>
        <v/>
      </c>
      <c r="F426" s="5">
        <f>IFERROR(VALUE(MID($B426,4,2)),"")</f>
        <v>44</v>
      </c>
      <c r="G426" s="5">
        <f>IFERROR(VALUE(RIGHT($B426,2)),"")</f>
        <v>8</v>
      </c>
      <c r="H426" s="5">
        <v>1</v>
      </c>
      <c r="I426" s="7" t="s">
        <v>135</v>
      </c>
      <c r="J426" s="7" t="s">
        <v>3</v>
      </c>
      <c r="K426" s="7" t="s">
        <v>23</v>
      </c>
      <c r="L426" s="5">
        <f>COUNTIF(K$2:K$526,K426)</f>
        <v>19</v>
      </c>
      <c r="M426" s="8">
        <v>20120530</v>
      </c>
      <c r="N426" s="19">
        <f ca="1">ROUND(((TODAY())-(DATEVALUE(REPLACE(REPLACE(M426,5,0,"-"),8,0,"-"))))/365,0)</f>
        <v>8</v>
      </c>
      <c r="O426" s="20">
        <v>4</v>
      </c>
      <c r="P426" s="20">
        <v>1</v>
      </c>
      <c r="Q426" s="20">
        <v>500</v>
      </c>
      <c r="R426" s="20"/>
      <c r="S426" s="20"/>
      <c r="T426" s="8">
        <v>19560712</v>
      </c>
      <c r="U426" s="20">
        <f ca="1">ROUND(((TODAY())-(DATEVALUE(REPLACE(REPLACE(T426,5,0,"-"),8,0,"-"))))/365,0)</f>
        <v>64</v>
      </c>
      <c r="V426" s="20">
        <f ca="1">COUNTIF(U$2:U$526,U426)</f>
        <v>45</v>
      </c>
      <c r="W426" s="8">
        <v>19560712</v>
      </c>
      <c r="X426" s="8" t="b">
        <f>T426=W426</f>
        <v>1</v>
      </c>
      <c r="Y426" s="5" t="s">
        <v>5</v>
      </c>
      <c r="Z426" s="20">
        <v>3</v>
      </c>
      <c r="AA426" s="5" t="s">
        <v>136</v>
      </c>
      <c r="AB426" s="5" t="s">
        <v>7</v>
      </c>
      <c r="AC426" s="5" t="s">
        <v>7</v>
      </c>
      <c r="AD426" s="7" t="s">
        <v>164</v>
      </c>
      <c r="AE426" s="7" t="s">
        <v>0</v>
      </c>
      <c r="AF426" s="8">
        <v>0</v>
      </c>
      <c r="AG426" s="8"/>
      <c r="AH426" s="7" t="s">
        <v>9</v>
      </c>
    </row>
    <row r="427" spans="1:34" ht="15.75" x14ac:dyDescent="0.3">
      <c r="A427" s="23" t="s">
        <v>423</v>
      </c>
      <c r="B427" s="27" t="str">
        <f>REPLACE(REPLACE(A427,3,0,"-"),6,0,"-")</f>
        <v>NM-12-16</v>
      </c>
      <c r="C427" s="25" t="str">
        <f>REPLACE(REPLACE(A427,1,1,""),2,4,"")</f>
        <v>M</v>
      </c>
      <c r="D427" s="6" t="str">
        <f>(REPLACE(A427,3,4,""))</f>
        <v>NM</v>
      </c>
      <c r="E427" s="5" t="str">
        <f>IFERROR(VALUE(LEFT($B427,2)),"")</f>
        <v/>
      </c>
      <c r="F427" s="5">
        <f>IFERROR(VALUE(MID($B427,4,2)),"")</f>
        <v>12</v>
      </c>
      <c r="G427" s="5">
        <f>IFERROR(VALUE(RIGHT($B427,2)),"")</f>
        <v>16</v>
      </c>
      <c r="H427" s="5" t="s">
        <v>860</v>
      </c>
      <c r="I427" s="7" t="s">
        <v>11</v>
      </c>
      <c r="J427" s="7" t="s">
        <v>3</v>
      </c>
      <c r="K427" s="7" t="s">
        <v>93</v>
      </c>
      <c r="L427" s="5">
        <f>COUNTIF(K$2:K$526,K427)</f>
        <v>12</v>
      </c>
      <c r="M427" s="8">
        <v>20191209</v>
      </c>
      <c r="N427" s="19">
        <f ca="1">ROUND(((TODAY())-(DATEVALUE(REPLACE(REPLACE(M427,5,0,"-"),8,0,"-"))))/365,0)</f>
        <v>1</v>
      </c>
      <c r="O427" s="20">
        <v>2</v>
      </c>
      <c r="P427" s="20"/>
      <c r="Q427" s="20">
        <v>997</v>
      </c>
      <c r="R427" s="20">
        <v>209</v>
      </c>
      <c r="S427" s="20">
        <v>216</v>
      </c>
      <c r="T427" s="8">
        <v>19560718</v>
      </c>
      <c r="U427" s="20">
        <f ca="1">ROUND(((TODAY())-(DATEVALUE(REPLACE(REPLACE(T427,5,0,"-"),8,0,"-"))))/365,0)</f>
        <v>64</v>
      </c>
      <c r="V427" s="20">
        <f ca="1">COUNTIF(U$2:U$526,U427)</f>
        <v>45</v>
      </c>
      <c r="W427" s="8">
        <v>20191209</v>
      </c>
      <c r="X427" s="8" t="b">
        <f>T427=W427</f>
        <v>0</v>
      </c>
      <c r="Y427" s="5" t="s">
        <v>5</v>
      </c>
      <c r="Z427" s="20">
        <v>2</v>
      </c>
      <c r="AA427" s="5" t="s">
        <v>13</v>
      </c>
      <c r="AB427" s="5" t="s">
        <v>7</v>
      </c>
      <c r="AC427" s="5" t="s">
        <v>7</v>
      </c>
      <c r="AD427" s="7" t="s">
        <v>424</v>
      </c>
      <c r="AE427" s="7" t="s">
        <v>0</v>
      </c>
      <c r="AF427" s="8">
        <v>0.12</v>
      </c>
      <c r="AG427" s="8">
        <v>146</v>
      </c>
      <c r="AH427" s="7" t="s">
        <v>9</v>
      </c>
    </row>
    <row r="428" spans="1:34" ht="15.75" x14ac:dyDescent="0.3">
      <c r="A428" s="23" t="s">
        <v>756</v>
      </c>
      <c r="B428" s="27" t="str">
        <f>REPLACE(REPLACE(A428,3,0,"-"),6,0,"-")</f>
        <v>ZR-30-57</v>
      </c>
      <c r="C428" s="25" t="str">
        <f>REPLACE(REPLACE(A428,1,1,""),2,4,"")</f>
        <v>R</v>
      </c>
      <c r="D428" s="6" t="str">
        <f>(REPLACE(A428,3,4,""))</f>
        <v>ZR</v>
      </c>
      <c r="E428" s="5" t="str">
        <f>IFERROR(VALUE(LEFT($B428,2)),"")</f>
        <v/>
      </c>
      <c r="F428" s="5">
        <f>IFERROR(VALUE(MID($B428,4,2)),"")</f>
        <v>30</v>
      </c>
      <c r="G428" s="5">
        <f>IFERROR(VALUE(RIGHT($B428,2)),"")</f>
        <v>57</v>
      </c>
      <c r="H428" s="5">
        <v>1</v>
      </c>
      <c r="I428" s="7" t="s">
        <v>135</v>
      </c>
      <c r="J428" s="7" t="s">
        <v>3</v>
      </c>
      <c r="K428" s="7" t="s">
        <v>46</v>
      </c>
      <c r="L428" s="5">
        <f>COUNTIF(K$2:K$526,K428)</f>
        <v>77</v>
      </c>
      <c r="M428" s="8">
        <v>19810204</v>
      </c>
      <c r="N428" s="19">
        <f ca="1">ROUND(((TODAY())-(DATEVALUE(REPLACE(REPLACE(M428,5,0,"-"),8,0,"-"))))/365,0)</f>
        <v>40</v>
      </c>
      <c r="O428" s="20">
        <v>3</v>
      </c>
      <c r="P428" s="20">
        <v>1</v>
      </c>
      <c r="Q428" s="20">
        <v>348</v>
      </c>
      <c r="R428" s="20"/>
      <c r="S428" s="20"/>
      <c r="T428" s="8">
        <v>19560720</v>
      </c>
      <c r="U428" s="20">
        <f ca="1">ROUND(((TODAY())-(DATEVALUE(REPLACE(REPLACE(T428,5,0,"-"),8,0,"-"))))/365,0)</f>
        <v>64</v>
      </c>
      <c r="V428" s="20">
        <f ca="1">COUNTIF(U$2:U$526,U428)</f>
        <v>45</v>
      </c>
      <c r="W428" s="8">
        <v>19560720</v>
      </c>
      <c r="X428" s="8" t="b">
        <f>T428=W428</f>
        <v>1</v>
      </c>
      <c r="Y428" s="5" t="s">
        <v>5</v>
      </c>
      <c r="Z428" s="20">
        <v>3</v>
      </c>
      <c r="AA428" s="5" t="s">
        <v>136</v>
      </c>
      <c r="AB428" s="5" t="s">
        <v>7</v>
      </c>
      <c r="AC428" s="5" t="s">
        <v>7</v>
      </c>
      <c r="AD428" s="7" t="s">
        <v>21</v>
      </c>
      <c r="AE428" s="7" t="s">
        <v>0</v>
      </c>
      <c r="AF428" s="8">
        <v>0</v>
      </c>
      <c r="AG428" s="8"/>
      <c r="AH428" s="7" t="s">
        <v>9</v>
      </c>
    </row>
    <row r="429" spans="1:34" ht="15.75" x14ac:dyDescent="0.3">
      <c r="A429" s="23" t="s">
        <v>748</v>
      </c>
      <c r="B429" s="27" t="str">
        <f>REPLACE(REPLACE(A429,3,0,"-"),6,0,"-")</f>
        <v>SR-63-42</v>
      </c>
      <c r="C429" s="25" t="str">
        <f>REPLACE(REPLACE(A429,1,1,""),2,4,"")</f>
        <v>R</v>
      </c>
      <c r="D429" s="6" t="str">
        <f>(REPLACE(A429,3,4,""))</f>
        <v>SR</v>
      </c>
      <c r="E429" s="5" t="str">
        <f>IFERROR(VALUE(LEFT($B429,2)),"")</f>
        <v/>
      </c>
      <c r="F429" s="5">
        <f>IFERROR(VALUE(MID($B429,4,2)),"")</f>
        <v>63</v>
      </c>
      <c r="G429" s="5">
        <f>IFERROR(VALUE(RIGHT($B429,2)),"")</f>
        <v>42</v>
      </c>
      <c r="H429" s="5">
        <v>1</v>
      </c>
      <c r="I429" s="7" t="s">
        <v>11</v>
      </c>
      <c r="J429" s="7" t="s">
        <v>3</v>
      </c>
      <c r="K429" s="7" t="s">
        <v>749</v>
      </c>
      <c r="L429" s="5">
        <f>COUNTIF(K$2:K$526,K429)</f>
        <v>1</v>
      </c>
      <c r="M429" s="8">
        <v>19970319</v>
      </c>
      <c r="N429" s="19">
        <f ca="1">ROUND(((TODAY())-(DATEVALUE(REPLACE(REPLACE(M429,5,0,"-"),8,0,"-"))))/365,0)</f>
        <v>24</v>
      </c>
      <c r="O429" s="20"/>
      <c r="P429" s="20">
        <v>2</v>
      </c>
      <c r="Q429" s="20">
        <v>647</v>
      </c>
      <c r="R429" s="20"/>
      <c r="S429" s="20"/>
      <c r="T429" s="8">
        <v>19560724</v>
      </c>
      <c r="U429" s="20">
        <f ca="1">ROUND(((TODAY())-(DATEVALUE(REPLACE(REPLACE(T429,5,0,"-"),8,0,"-"))))/365,0)</f>
        <v>64</v>
      </c>
      <c r="V429" s="20">
        <f ca="1">COUNTIF(U$2:U$526,U429)</f>
        <v>45</v>
      </c>
      <c r="W429" s="8">
        <v>19560724</v>
      </c>
      <c r="X429" s="8" t="b">
        <f>T429=W429</f>
        <v>1</v>
      </c>
      <c r="Y429" s="5" t="s">
        <v>5</v>
      </c>
      <c r="Z429" s="20">
        <v>2</v>
      </c>
      <c r="AA429" s="5" t="s">
        <v>13</v>
      </c>
      <c r="AB429" s="5" t="s">
        <v>7</v>
      </c>
      <c r="AC429" s="5" t="s">
        <v>7</v>
      </c>
      <c r="AD429" s="7" t="s">
        <v>14</v>
      </c>
      <c r="AE429" s="7" t="s">
        <v>0</v>
      </c>
      <c r="AF429" s="8">
        <v>0</v>
      </c>
      <c r="AG429" s="8"/>
      <c r="AH429" s="7" t="s">
        <v>9</v>
      </c>
    </row>
    <row r="430" spans="1:34" ht="15.75" x14ac:dyDescent="0.3">
      <c r="A430" s="23" t="s">
        <v>190</v>
      </c>
      <c r="B430" s="27" t="str">
        <f>REPLACE(REPLACE(A430,3,0,"-"),6,0,"-")</f>
        <v>SR-67-63</v>
      </c>
      <c r="C430" s="25" t="str">
        <f>REPLACE(REPLACE(A430,1,1,""),2,4,"")</f>
        <v>R</v>
      </c>
      <c r="D430" s="6" t="str">
        <f>(REPLACE(A430,3,4,""))</f>
        <v>SR</v>
      </c>
      <c r="E430" s="5" t="str">
        <f>IFERROR(VALUE(LEFT($B430,2)),"")</f>
        <v/>
      </c>
      <c r="F430" s="5">
        <f>IFERROR(VALUE(MID($B430,4,2)),"")</f>
        <v>67</v>
      </c>
      <c r="G430" s="5">
        <f>IFERROR(VALUE(RIGHT($B430,2)),"")</f>
        <v>63</v>
      </c>
      <c r="H430" s="5">
        <v>1</v>
      </c>
      <c r="I430" s="7" t="s">
        <v>11</v>
      </c>
      <c r="J430" s="7" t="s">
        <v>3</v>
      </c>
      <c r="K430" s="7" t="s">
        <v>38</v>
      </c>
      <c r="L430" s="5">
        <f>COUNTIF(K$2:K$526,K430)</f>
        <v>29</v>
      </c>
      <c r="M430" s="8">
        <v>19970619</v>
      </c>
      <c r="N430" s="19">
        <f ca="1">ROUND(((TODAY())-(DATEVALUE(REPLACE(REPLACE(M430,5,0,"-"),8,0,"-"))))/365,0)</f>
        <v>23</v>
      </c>
      <c r="O430" s="20"/>
      <c r="P430" s="20">
        <v>1</v>
      </c>
      <c r="Q430" s="20">
        <v>500</v>
      </c>
      <c r="R430" s="20"/>
      <c r="S430" s="20"/>
      <c r="T430" s="8">
        <v>19560727</v>
      </c>
      <c r="U430" s="20">
        <f ca="1">ROUND(((TODAY())-(DATEVALUE(REPLACE(REPLACE(T430,5,0,"-"),8,0,"-"))))/365,0)</f>
        <v>64</v>
      </c>
      <c r="V430" s="20">
        <f ca="1">COUNTIF(U$2:U$526,U430)</f>
        <v>45</v>
      </c>
      <c r="W430" s="8">
        <v>19560727</v>
      </c>
      <c r="X430" s="8" t="b">
        <f>T430=W430</f>
        <v>1</v>
      </c>
      <c r="Y430" s="5" t="s">
        <v>5</v>
      </c>
      <c r="Z430" s="20">
        <v>2</v>
      </c>
      <c r="AA430" s="5" t="s">
        <v>13</v>
      </c>
      <c r="AB430" s="5" t="s">
        <v>7</v>
      </c>
      <c r="AC430" s="5" t="s">
        <v>7</v>
      </c>
      <c r="AD430" s="7" t="s">
        <v>0</v>
      </c>
      <c r="AE430" s="7" t="s">
        <v>0</v>
      </c>
      <c r="AF430" s="8">
        <v>0</v>
      </c>
      <c r="AG430" s="8"/>
      <c r="AH430" s="7" t="s">
        <v>9</v>
      </c>
    </row>
    <row r="431" spans="1:34" ht="15.75" x14ac:dyDescent="0.3">
      <c r="A431" s="23" t="s">
        <v>105</v>
      </c>
      <c r="B431" s="27" t="str">
        <f>REPLACE(REPLACE(A431,3,0,"-"),6,0,"-")</f>
        <v>ZE-27-50</v>
      </c>
      <c r="C431" s="25" t="str">
        <f>REPLACE(REPLACE(A431,1,1,""),2,4,"")</f>
        <v>E</v>
      </c>
      <c r="D431" s="6" t="str">
        <f>(REPLACE(A431,3,4,""))</f>
        <v>ZE</v>
      </c>
      <c r="E431" s="5" t="str">
        <f>IFERROR(VALUE(LEFT($B431,2)),"")</f>
        <v/>
      </c>
      <c r="F431" s="5">
        <f>IFERROR(VALUE(MID($B431,4,2)),"")</f>
        <v>27</v>
      </c>
      <c r="G431" s="5">
        <f>IFERROR(VALUE(RIGHT($B431,2)),"")</f>
        <v>50</v>
      </c>
      <c r="H431" s="5">
        <v>1</v>
      </c>
      <c r="I431" s="7" t="s">
        <v>11</v>
      </c>
      <c r="J431" s="7" t="s">
        <v>3</v>
      </c>
      <c r="K431" s="7" t="s">
        <v>46</v>
      </c>
      <c r="L431" s="5">
        <f>COUNTIF(K$2:K$526,K431)</f>
        <v>77</v>
      </c>
      <c r="M431" s="8">
        <v>20170427</v>
      </c>
      <c r="N431" s="19">
        <f ca="1">ROUND(((TODAY())-(DATEVALUE(REPLACE(REPLACE(M431,5,0,"-"),8,0,"-"))))/365,0)</f>
        <v>3</v>
      </c>
      <c r="O431" s="20"/>
      <c r="P431" s="20">
        <v>1</v>
      </c>
      <c r="Q431" s="20">
        <v>350</v>
      </c>
      <c r="R431" s="20"/>
      <c r="S431" s="20"/>
      <c r="T431" s="8">
        <v>19560813</v>
      </c>
      <c r="U431" s="20">
        <f ca="1">ROUND(((TODAY())-(DATEVALUE(REPLACE(REPLACE(T431,5,0,"-"),8,0,"-"))))/365,0)</f>
        <v>64</v>
      </c>
      <c r="V431" s="20">
        <f ca="1">COUNTIF(U$2:U$526,U431)</f>
        <v>45</v>
      </c>
      <c r="W431" s="8">
        <v>19560813</v>
      </c>
      <c r="X431" s="8" t="b">
        <f>T431=W431</f>
        <v>1</v>
      </c>
      <c r="Y431" s="5" t="s">
        <v>9</v>
      </c>
      <c r="Z431" s="20"/>
      <c r="AA431" s="5" t="s">
        <v>13</v>
      </c>
      <c r="AB431" s="5" t="s">
        <v>7</v>
      </c>
      <c r="AC431" s="5" t="s">
        <v>7</v>
      </c>
      <c r="AD431" s="7" t="s">
        <v>106</v>
      </c>
      <c r="AE431" s="7" t="s">
        <v>0</v>
      </c>
      <c r="AF431" s="8">
        <v>0</v>
      </c>
      <c r="AG431" s="8"/>
      <c r="AH431" s="7" t="s">
        <v>5</v>
      </c>
    </row>
    <row r="432" spans="1:34" ht="15.75" x14ac:dyDescent="0.3">
      <c r="A432" s="23" t="s">
        <v>271</v>
      </c>
      <c r="B432" s="27" t="str">
        <f>REPLACE(REPLACE(A432,3,0,"-"),6,0,"-")</f>
        <v>SR-95-08</v>
      </c>
      <c r="C432" s="25" t="str">
        <f>REPLACE(REPLACE(A432,1,1,""),2,4,"")</f>
        <v>R</v>
      </c>
      <c r="D432" s="6" t="str">
        <f>(REPLACE(A432,3,4,""))</f>
        <v>SR</v>
      </c>
      <c r="E432" s="5" t="str">
        <f>IFERROR(VALUE(LEFT($B432,2)),"")</f>
        <v/>
      </c>
      <c r="F432" s="5">
        <f>IFERROR(VALUE(MID($B432,4,2)),"")</f>
        <v>95</v>
      </c>
      <c r="G432" s="5">
        <f>IFERROR(VALUE(RIGHT($B432,2)),"")</f>
        <v>8</v>
      </c>
      <c r="H432" s="5">
        <v>1</v>
      </c>
      <c r="I432" s="7" t="s">
        <v>11</v>
      </c>
      <c r="J432" s="7" t="s">
        <v>3</v>
      </c>
      <c r="K432" s="7" t="s">
        <v>31</v>
      </c>
      <c r="L432" s="5">
        <f>COUNTIF(K$2:K$526,K432)</f>
        <v>15</v>
      </c>
      <c r="M432" s="8">
        <v>20120105</v>
      </c>
      <c r="N432" s="19">
        <f ca="1">ROUND(((TODAY())-(DATEVALUE(REPLACE(REPLACE(M432,5,0,"-"),8,0,"-"))))/365,0)</f>
        <v>9</v>
      </c>
      <c r="O432" s="20">
        <v>1</v>
      </c>
      <c r="P432" s="20">
        <v>2</v>
      </c>
      <c r="Q432" s="20">
        <v>850</v>
      </c>
      <c r="R432" s="20">
        <v>160</v>
      </c>
      <c r="S432" s="20">
        <v>165</v>
      </c>
      <c r="T432" s="8">
        <v>19560820</v>
      </c>
      <c r="U432" s="20">
        <f ca="1">ROUND(((TODAY())-(DATEVALUE(REPLACE(REPLACE(T432,5,0,"-"),8,0,"-"))))/365,0)</f>
        <v>64</v>
      </c>
      <c r="V432" s="20">
        <f ca="1">COUNTIF(U$2:U$526,U432)</f>
        <v>45</v>
      </c>
      <c r="W432" s="8">
        <v>19560820</v>
      </c>
      <c r="X432" s="8" t="b">
        <f>T432=W432</f>
        <v>1</v>
      </c>
      <c r="Y432" s="5" t="s">
        <v>5</v>
      </c>
      <c r="Z432" s="20">
        <v>2</v>
      </c>
      <c r="AA432" s="5" t="s">
        <v>13</v>
      </c>
      <c r="AB432" s="5" t="s">
        <v>7</v>
      </c>
      <c r="AC432" s="5" t="s">
        <v>7</v>
      </c>
      <c r="AD432" s="7" t="s">
        <v>272</v>
      </c>
      <c r="AE432" s="7" t="s">
        <v>0</v>
      </c>
      <c r="AF432" s="8">
        <v>0.3</v>
      </c>
      <c r="AG432" s="8">
        <v>147</v>
      </c>
      <c r="AH432" s="7" t="s">
        <v>9</v>
      </c>
    </row>
    <row r="433" spans="1:34" ht="15.75" x14ac:dyDescent="0.3">
      <c r="A433" s="23" t="s">
        <v>669</v>
      </c>
      <c r="B433" s="27" t="str">
        <f>REPLACE(REPLACE(A433,3,0,"-"),6,0,"-")</f>
        <v>ZE-88-48</v>
      </c>
      <c r="C433" s="25" t="str">
        <f>REPLACE(REPLACE(A433,1,1,""),2,4,"")</f>
        <v>E</v>
      </c>
      <c r="D433" s="6" t="str">
        <f>(REPLACE(A433,3,4,""))</f>
        <v>ZE</v>
      </c>
      <c r="E433" s="5" t="str">
        <f>IFERROR(VALUE(LEFT($B433,2)),"")</f>
        <v/>
      </c>
      <c r="F433" s="5">
        <f>IFERROR(VALUE(MID($B433,4,2)),"")</f>
        <v>88</v>
      </c>
      <c r="G433" s="5">
        <f>IFERROR(VALUE(RIGHT($B433,2)),"")</f>
        <v>48</v>
      </c>
      <c r="H433" s="5">
        <v>1</v>
      </c>
      <c r="I433" s="7" t="s">
        <v>11</v>
      </c>
      <c r="J433" s="7" t="s">
        <v>3</v>
      </c>
      <c r="K433" s="7" t="s">
        <v>46</v>
      </c>
      <c r="L433" s="5">
        <f>COUNTIF(K$2:K$526,K433)</f>
        <v>77</v>
      </c>
      <c r="M433" s="8">
        <v>20070903</v>
      </c>
      <c r="N433" s="19">
        <f ca="1">ROUND(((TODAY())-(DATEVALUE(REPLACE(REPLACE(M433,5,0,"-"),8,0,"-"))))/365,0)</f>
        <v>13</v>
      </c>
      <c r="O433" s="20"/>
      <c r="P433" s="20">
        <v>1</v>
      </c>
      <c r="Q433" s="20">
        <v>347</v>
      </c>
      <c r="R433" s="20"/>
      <c r="S433" s="20"/>
      <c r="T433" s="8">
        <v>19560821</v>
      </c>
      <c r="U433" s="20">
        <f ca="1">ROUND(((TODAY())-(DATEVALUE(REPLACE(REPLACE(T433,5,0,"-"),8,0,"-"))))/365,0)</f>
        <v>64</v>
      </c>
      <c r="V433" s="20">
        <f ca="1">COUNTIF(U$2:U$526,U433)</f>
        <v>45</v>
      </c>
      <c r="W433" s="8">
        <v>19560821</v>
      </c>
      <c r="X433" s="8" t="b">
        <f>T433=W433</f>
        <v>1</v>
      </c>
      <c r="Y433" s="5" t="s">
        <v>5</v>
      </c>
      <c r="Z433" s="20">
        <v>2</v>
      </c>
      <c r="AA433" s="5" t="s">
        <v>13</v>
      </c>
      <c r="AB433" s="5" t="s">
        <v>7</v>
      </c>
      <c r="AC433" s="5" t="s">
        <v>7</v>
      </c>
      <c r="AD433" s="7" t="s">
        <v>79</v>
      </c>
      <c r="AE433" s="7" t="s">
        <v>0</v>
      </c>
      <c r="AF433" s="8">
        <v>0</v>
      </c>
      <c r="AG433" s="8"/>
      <c r="AH433" s="7" t="s">
        <v>9</v>
      </c>
    </row>
    <row r="434" spans="1:34" ht="15.75" x14ac:dyDescent="0.3">
      <c r="A434" s="23" t="s">
        <v>548</v>
      </c>
      <c r="B434" s="27" t="str">
        <f>REPLACE(REPLACE(A434,3,0,"-"),6,0,"-")</f>
        <v>SU-18-71</v>
      </c>
      <c r="C434" s="25" t="str">
        <f>REPLACE(REPLACE(A434,1,1,""),2,4,"")</f>
        <v>U</v>
      </c>
      <c r="D434" s="6" t="str">
        <f>(REPLACE(A434,3,4,""))</f>
        <v>SU</v>
      </c>
      <c r="E434" s="5" t="str">
        <f>IFERROR(VALUE(LEFT($B434,2)),"")</f>
        <v/>
      </c>
      <c r="F434" s="5">
        <f>IFERROR(VALUE(MID($B434,4,2)),"")</f>
        <v>18</v>
      </c>
      <c r="G434" s="5">
        <f>IFERROR(VALUE(RIGHT($B434,2)),"")</f>
        <v>71</v>
      </c>
      <c r="H434" s="5">
        <v>1</v>
      </c>
      <c r="I434" s="7" t="s">
        <v>11</v>
      </c>
      <c r="J434" s="7" t="s">
        <v>3</v>
      </c>
      <c r="K434" s="7" t="s">
        <v>184</v>
      </c>
      <c r="L434" s="5">
        <f>COUNTIF(K$2:K$526,K434)</f>
        <v>5</v>
      </c>
      <c r="M434" s="8">
        <v>19750129</v>
      </c>
      <c r="N434" s="19">
        <f ca="1">ROUND(((TODAY())-(DATEVALUE(REPLACE(REPLACE(M434,5,0,"-"),8,0,"-"))))/365,0)</f>
        <v>46</v>
      </c>
      <c r="O434" s="20"/>
      <c r="P434" s="20">
        <v>1</v>
      </c>
      <c r="Q434" s="20">
        <v>350</v>
      </c>
      <c r="R434" s="20"/>
      <c r="S434" s="20"/>
      <c r="T434" s="8">
        <v>19560922</v>
      </c>
      <c r="U434" s="20">
        <f ca="1">ROUND(((TODAY())-(DATEVALUE(REPLACE(REPLACE(T434,5,0,"-"),8,0,"-"))))/365,0)</f>
        <v>64</v>
      </c>
      <c r="V434" s="20">
        <f ca="1">COUNTIF(U$2:U$526,U434)</f>
        <v>45</v>
      </c>
      <c r="W434" s="8">
        <v>19560922</v>
      </c>
      <c r="X434" s="8" t="b">
        <f>T434=W434</f>
        <v>1</v>
      </c>
      <c r="Y434" s="5" t="s">
        <v>9</v>
      </c>
      <c r="Z434" s="20">
        <v>2</v>
      </c>
      <c r="AA434" s="5" t="s">
        <v>13</v>
      </c>
      <c r="AB434" s="5" t="s">
        <v>7</v>
      </c>
      <c r="AC434" s="5" t="s">
        <v>7</v>
      </c>
      <c r="AD434" s="7" t="s">
        <v>0</v>
      </c>
      <c r="AE434" s="7" t="s">
        <v>0</v>
      </c>
      <c r="AF434" s="8">
        <v>0</v>
      </c>
      <c r="AG434" s="8"/>
      <c r="AH434" s="7" t="s">
        <v>9</v>
      </c>
    </row>
    <row r="435" spans="1:34" ht="15.75" x14ac:dyDescent="0.3">
      <c r="A435" s="23" t="s">
        <v>226</v>
      </c>
      <c r="B435" s="27" t="str">
        <f>REPLACE(REPLACE(A435,3,0,"-"),6,0,"-")</f>
        <v>SU-35-99</v>
      </c>
      <c r="C435" s="25" t="str">
        <f>REPLACE(REPLACE(A435,1,1,""),2,4,"")</f>
        <v>U</v>
      </c>
      <c r="D435" s="6" t="str">
        <f>(REPLACE(A435,3,4,""))</f>
        <v>SU</v>
      </c>
      <c r="E435" s="5" t="str">
        <f>IFERROR(VALUE(LEFT($B435,2)),"")</f>
        <v/>
      </c>
      <c r="F435" s="5">
        <f>IFERROR(VALUE(MID($B435,4,2)),"")</f>
        <v>35</v>
      </c>
      <c r="G435" s="5">
        <f>IFERROR(VALUE(RIGHT($B435,2)),"")</f>
        <v>99</v>
      </c>
      <c r="H435" s="5">
        <v>1</v>
      </c>
      <c r="I435" s="7" t="s">
        <v>11</v>
      </c>
      <c r="J435" s="7" t="s">
        <v>3</v>
      </c>
      <c r="K435" s="7" t="s">
        <v>38</v>
      </c>
      <c r="L435" s="5">
        <f>COUNTIF(K$2:K$526,K435)</f>
        <v>29</v>
      </c>
      <c r="M435" s="8">
        <v>19900122</v>
      </c>
      <c r="N435" s="19">
        <f ca="1">ROUND(((TODAY())-(DATEVALUE(REPLACE(REPLACE(M435,5,0,"-"),8,0,"-"))))/365,0)</f>
        <v>31</v>
      </c>
      <c r="O435" s="20"/>
      <c r="P435" s="20">
        <v>1</v>
      </c>
      <c r="Q435" s="20">
        <v>500</v>
      </c>
      <c r="R435" s="20"/>
      <c r="S435" s="20"/>
      <c r="T435" s="8">
        <v>19561024</v>
      </c>
      <c r="U435" s="20">
        <f ca="1">ROUND(((TODAY())-(DATEVALUE(REPLACE(REPLACE(T435,5,0,"-"),8,0,"-"))))/365,0)</f>
        <v>64</v>
      </c>
      <c r="V435" s="20">
        <f ca="1">COUNTIF(U$2:U$526,U435)</f>
        <v>45</v>
      </c>
      <c r="W435" s="8">
        <v>19561024</v>
      </c>
      <c r="X435" s="8" t="b">
        <f>T435=W435</f>
        <v>1</v>
      </c>
      <c r="Y435" s="5" t="s">
        <v>5</v>
      </c>
      <c r="Z435" s="20">
        <v>2</v>
      </c>
      <c r="AA435" s="5" t="s">
        <v>13</v>
      </c>
      <c r="AB435" s="5" t="s">
        <v>7</v>
      </c>
      <c r="AC435" s="5" t="s">
        <v>7</v>
      </c>
      <c r="AD435" s="7" t="s">
        <v>0</v>
      </c>
      <c r="AE435" s="7" t="s">
        <v>0</v>
      </c>
      <c r="AF435" s="8">
        <v>0</v>
      </c>
      <c r="AG435" s="8"/>
      <c r="AH435" s="7" t="s">
        <v>9</v>
      </c>
    </row>
    <row r="436" spans="1:34" ht="15.75" x14ac:dyDescent="0.3">
      <c r="A436" s="23" t="s">
        <v>48</v>
      </c>
      <c r="B436" s="27" t="str">
        <f>REPLACE(REPLACE(A436,3,0,"-"),6,0,"-")</f>
        <v>RU-10-96</v>
      </c>
      <c r="C436" s="25" t="str">
        <f>REPLACE(REPLACE(A436,1,1,""),2,4,"")</f>
        <v>U</v>
      </c>
      <c r="D436" s="6" t="str">
        <f>(REPLACE(A436,3,4,""))</f>
        <v>RU</v>
      </c>
      <c r="E436" s="5" t="str">
        <f>IFERROR(VALUE(LEFT($B436,2)),"")</f>
        <v/>
      </c>
      <c r="F436" s="5">
        <f>IFERROR(VALUE(MID($B436,4,2)),"")</f>
        <v>10</v>
      </c>
      <c r="G436" s="5">
        <f>IFERROR(VALUE(RIGHT($B436,2)),"")</f>
        <v>96</v>
      </c>
      <c r="H436" s="5">
        <v>1</v>
      </c>
      <c r="I436" s="7" t="s">
        <v>11</v>
      </c>
      <c r="J436" s="7" t="s">
        <v>3</v>
      </c>
      <c r="K436" s="7" t="s">
        <v>49</v>
      </c>
      <c r="L436" s="5">
        <f>COUNTIF(K$2:K$526,K436)</f>
        <v>1</v>
      </c>
      <c r="M436" s="8">
        <v>20180523</v>
      </c>
      <c r="N436" s="19">
        <f ca="1">ROUND(((TODAY())-(DATEVALUE(REPLACE(REPLACE(M436,5,0,"-"),8,0,"-"))))/365,0)</f>
        <v>2</v>
      </c>
      <c r="O436" s="20"/>
      <c r="P436" s="20">
        <v>1</v>
      </c>
      <c r="Q436" s="20">
        <v>350</v>
      </c>
      <c r="R436" s="20"/>
      <c r="S436" s="20"/>
      <c r="T436" s="8">
        <v>19561207</v>
      </c>
      <c r="U436" s="20">
        <f ca="1">ROUND(((TODAY())-(DATEVALUE(REPLACE(REPLACE(T436,5,0,"-"),8,0,"-"))))/365,0)</f>
        <v>64</v>
      </c>
      <c r="V436" s="20">
        <f ca="1">COUNTIF(U$2:U$526,U436)</f>
        <v>45</v>
      </c>
      <c r="W436" s="8">
        <v>19561207</v>
      </c>
      <c r="X436" s="8" t="b">
        <f>T436=W436</f>
        <v>1</v>
      </c>
      <c r="Y436" s="5" t="s">
        <v>5</v>
      </c>
      <c r="Z436" s="20">
        <v>2</v>
      </c>
      <c r="AA436" s="5" t="s">
        <v>13</v>
      </c>
      <c r="AB436" s="5" t="s">
        <v>7</v>
      </c>
      <c r="AC436" s="5" t="s">
        <v>7</v>
      </c>
      <c r="AD436" s="7" t="s">
        <v>0</v>
      </c>
      <c r="AE436" s="7" t="s">
        <v>0</v>
      </c>
      <c r="AF436" s="8">
        <v>0</v>
      </c>
      <c r="AG436" s="8"/>
      <c r="AH436" s="7" t="s">
        <v>9</v>
      </c>
    </row>
    <row r="437" spans="1:34" ht="15.75" x14ac:dyDescent="0.3">
      <c r="A437" s="23" t="s">
        <v>472</v>
      </c>
      <c r="B437" s="27" t="str">
        <f>REPLACE(REPLACE(A437,3,0,"-"),6,0,"-")</f>
        <v>SU-05-16</v>
      </c>
      <c r="C437" s="25" t="str">
        <f>REPLACE(REPLACE(A437,1,1,""),2,4,"")</f>
        <v>U</v>
      </c>
      <c r="D437" s="6" t="str">
        <f>(REPLACE(A437,3,4,""))</f>
        <v>SU</v>
      </c>
      <c r="E437" s="5" t="str">
        <f>IFERROR(VALUE(LEFT($B437,2)),"")</f>
        <v/>
      </c>
      <c r="F437" s="5">
        <f>IFERROR(VALUE(MID($B437,4,2)),"")</f>
        <v>5</v>
      </c>
      <c r="G437" s="5">
        <f>IFERROR(VALUE(RIGHT($B437,2)),"")</f>
        <v>16</v>
      </c>
      <c r="H437" s="5">
        <v>1</v>
      </c>
      <c r="I437" s="7" t="s">
        <v>135</v>
      </c>
      <c r="J437" s="7" t="s">
        <v>3</v>
      </c>
      <c r="K437" s="7" t="s">
        <v>0</v>
      </c>
      <c r="L437" s="5">
        <f>COUNTIF(K$2:K$526,K437)</f>
        <v>37</v>
      </c>
      <c r="M437" s="8">
        <v>20100527</v>
      </c>
      <c r="N437" s="19">
        <f ca="1">ROUND(((TODAY())-(DATEVALUE(REPLACE(REPLACE(M437,5,0,"-"),8,0,"-"))))/365,0)</f>
        <v>10</v>
      </c>
      <c r="O437" s="20">
        <v>3</v>
      </c>
      <c r="P437" s="20">
        <v>2</v>
      </c>
      <c r="Q437" s="20">
        <v>500</v>
      </c>
      <c r="R437" s="20"/>
      <c r="S437" s="20"/>
      <c r="T437" s="8">
        <v>19561229</v>
      </c>
      <c r="U437" s="20">
        <f ca="1">ROUND(((TODAY())-(DATEVALUE(REPLACE(REPLACE(T437,5,0,"-"),8,0,"-"))))/365,0)</f>
        <v>64</v>
      </c>
      <c r="V437" s="20">
        <f ca="1">COUNTIF(U$2:U$526,U437)</f>
        <v>45</v>
      </c>
      <c r="W437" s="8">
        <v>19561229</v>
      </c>
      <c r="X437" s="8" t="b">
        <f>T437=W437</f>
        <v>1</v>
      </c>
      <c r="Y437" s="5" t="s">
        <v>5</v>
      </c>
      <c r="Z437" s="20">
        <v>3</v>
      </c>
      <c r="AA437" s="5" t="s">
        <v>136</v>
      </c>
      <c r="AB437" s="5" t="s">
        <v>7</v>
      </c>
      <c r="AC437" s="5" t="s">
        <v>7</v>
      </c>
      <c r="AD437" s="7" t="s">
        <v>473</v>
      </c>
      <c r="AE437" s="7" t="s">
        <v>0</v>
      </c>
      <c r="AF437" s="8">
        <v>0</v>
      </c>
      <c r="AG437" s="8"/>
      <c r="AH437" s="7" t="s">
        <v>9</v>
      </c>
    </row>
    <row r="438" spans="1:34" ht="15.75" x14ac:dyDescent="0.3">
      <c r="A438" s="23" t="s">
        <v>646</v>
      </c>
      <c r="B438" s="27" t="str">
        <f>REPLACE(REPLACE(A438,3,0,"-"),6,0,"-")</f>
        <v>SU-07-49</v>
      </c>
      <c r="C438" s="25" t="str">
        <f>REPLACE(REPLACE(A438,1,1,""),2,4,"")</f>
        <v>U</v>
      </c>
      <c r="D438" s="6" t="str">
        <f>(REPLACE(A438,3,4,""))</f>
        <v>SU</v>
      </c>
      <c r="E438" s="5" t="str">
        <f>IFERROR(VALUE(LEFT($B438,2)),"")</f>
        <v/>
      </c>
      <c r="F438" s="5">
        <f>IFERROR(VALUE(MID($B438,4,2)),"")</f>
        <v>7</v>
      </c>
      <c r="G438" s="5">
        <f>IFERROR(VALUE(RIGHT($B438,2)),"")</f>
        <v>49</v>
      </c>
      <c r="H438" s="5">
        <v>1</v>
      </c>
      <c r="I438" s="7" t="s">
        <v>11</v>
      </c>
      <c r="J438" s="7" t="s">
        <v>3</v>
      </c>
      <c r="K438" s="7" t="s">
        <v>0</v>
      </c>
      <c r="L438" s="5">
        <f>COUNTIF(K$2:K$526,K438)</f>
        <v>37</v>
      </c>
      <c r="M438" s="8">
        <v>20140730</v>
      </c>
      <c r="N438" s="19">
        <f ca="1">ROUND(((TODAY())-(DATEVALUE(REPLACE(REPLACE(M438,5,0,"-"),8,0,"-"))))/365,0)</f>
        <v>6</v>
      </c>
      <c r="O438" s="20"/>
      <c r="P438" s="20">
        <v>1</v>
      </c>
      <c r="Q438" s="20">
        <v>500</v>
      </c>
      <c r="R438" s="20"/>
      <c r="S438" s="20"/>
      <c r="T438" s="8">
        <v>19561229</v>
      </c>
      <c r="U438" s="20">
        <f ca="1">ROUND(((TODAY())-(DATEVALUE(REPLACE(REPLACE(T438,5,0,"-"),8,0,"-"))))/365,0)</f>
        <v>64</v>
      </c>
      <c r="V438" s="20">
        <f ca="1">COUNTIF(U$2:U$526,U438)</f>
        <v>45</v>
      </c>
      <c r="W438" s="8">
        <v>19561229</v>
      </c>
      <c r="X438" s="8" t="b">
        <f>T438=W438</f>
        <v>1</v>
      </c>
      <c r="Y438" s="5" t="s">
        <v>5</v>
      </c>
      <c r="Z438" s="20">
        <v>2</v>
      </c>
      <c r="AA438" s="5" t="s">
        <v>13</v>
      </c>
      <c r="AB438" s="5" t="s">
        <v>7</v>
      </c>
      <c r="AC438" s="5" t="s">
        <v>7</v>
      </c>
      <c r="AD438" s="7" t="s">
        <v>0</v>
      </c>
      <c r="AE438" s="7" t="s">
        <v>0</v>
      </c>
      <c r="AF438" s="8">
        <v>0</v>
      </c>
      <c r="AG438" s="8"/>
      <c r="AH438" s="7" t="s">
        <v>9</v>
      </c>
    </row>
    <row r="439" spans="1:34" ht="15.75" x14ac:dyDescent="0.3">
      <c r="A439" s="23" t="s">
        <v>113</v>
      </c>
      <c r="B439" s="27" t="str">
        <f>REPLACE(REPLACE(A439,3,0,"-"),6,0,"-")</f>
        <v>VZ-07-90</v>
      </c>
      <c r="C439" s="25" t="str">
        <f>REPLACE(REPLACE(A439,1,1,""),2,4,"")</f>
        <v>Z</v>
      </c>
      <c r="D439" s="6" t="str">
        <f>(REPLACE(A439,3,4,""))</f>
        <v>VZ</v>
      </c>
      <c r="E439" s="5" t="str">
        <f>IFERROR(VALUE(LEFT($B439,2)),"")</f>
        <v/>
      </c>
      <c r="F439" s="5">
        <f>IFERROR(VALUE(MID($B439,4,2)),"")</f>
        <v>7</v>
      </c>
      <c r="G439" s="5">
        <f>IFERROR(VALUE(RIGHT($B439,2)),"")</f>
        <v>90</v>
      </c>
      <c r="H439" s="5">
        <v>1</v>
      </c>
      <c r="I439" s="7" t="s">
        <v>11</v>
      </c>
      <c r="J439" s="7" t="s">
        <v>3</v>
      </c>
      <c r="K439" s="7" t="s">
        <v>114</v>
      </c>
      <c r="L439" s="5">
        <f>COUNTIF(K$2:K$526,K439)</f>
        <v>1</v>
      </c>
      <c r="M439" s="8">
        <v>19910731</v>
      </c>
      <c r="N439" s="19">
        <f ca="1">ROUND(((TODAY())-(DATEVALUE(REPLACE(REPLACE(M439,5,0,"-"),8,0,"-"))))/365,0)</f>
        <v>29</v>
      </c>
      <c r="O439" s="20"/>
      <c r="P439" s="20">
        <v>1</v>
      </c>
      <c r="Q439" s="20">
        <v>500</v>
      </c>
      <c r="R439" s="20"/>
      <c r="S439" s="20"/>
      <c r="T439" s="8">
        <v>19570126</v>
      </c>
      <c r="U439" s="20">
        <f ca="1">ROUND(((TODAY())-(DATEVALUE(REPLACE(REPLACE(T439,5,0,"-"),8,0,"-"))))/365,0)</f>
        <v>64</v>
      </c>
      <c r="V439" s="20">
        <f ca="1">COUNTIF(U$2:U$526,U439)</f>
        <v>45</v>
      </c>
      <c r="W439" s="8">
        <v>19570126</v>
      </c>
      <c r="X439" s="8" t="b">
        <f>T439=W439</f>
        <v>1</v>
      </c>
      <c r="Y439" s="5" t="s">
        <v>5</v>
      </c>
      <c r="Z439" s="20">
        <v>2</v>
      </c>
      <c r="AA439" s="5" t="s">
        <v>13</v>
      </c>
      <c r="AB439" s="5" t="s">
        <v>7</v>
      </c>
      <c r="AC439" s="5" t="s">
        <v>7</v>
      </c>
      <c r="AD439" s="7" t="s">
        <v>115</v>
      </c>
      <c r="AE439" s="7" t="s">
        <v>0</v>
      </c>
      <c r="AF439" s="8">
        <v>0</v>
      </c>
      <c r="AG439" s="8"/>
      <c r="AH439" s="7" t="s">
        <v>9</v>
      </c>
    </row>
    <row r="440" spans="1:34" ht="15.75" x14ac:dyDescent="0.3">
      <c r="A440" s="23" t="s">
        <v>73</v>
      </c>
      <c r="B440" s="27" t="str">
        <f>REPLACE(REPLACE(A440,3,0,"-"),6,0,"-")</f>
        <v>ZE-37-84</v>
      </c>
      <c r="C440" s="25" t="str">
        <f>REPLACE(REPLACE(A440,1,1,""),2,4,"")</f>
        <v>E</v>
      </c>
      <c r="D440" s="6" t="str">
        <f>(REPLACE(A440,3,4,""))</f>
        <v>ZE</v>
      </c>
      <c r="E440" s="5" t="str">
        <f>IFERROR(VALUE(LEFT($B440,2)),"")</f>
        <v/>
      </c>
      <c r="F440" s="5">
        <f>IFERROR(VALUE(MID($B440,4,2)),"")</f>
        <v>37</v>
      </c>
      <c r="G440" s="5">
        <f>IFERROR(VALUE(RIGHT($B440,2)),"")</f>
        <v>84</v>
      </c>
      <c r="H440" s="5">
        <v>1</v>
      </c>
      <c r="I440" s="7" t="s">
        <v>11</v>
      </c>
      <c r="J440" s="7" t="s">
        <v>3</v>
      </c>
      <c r="K440" s="7" t="s">
        <v>46</v>
      </c>
      <c r="L440" s="5">
        <f>COUNTIF(K$2:K$526,K440)</f>
        <v>77</v>
      </c>
      <c r="M440" s="8">
        <v>20200914</v>
      </c>
      <c r="N440" s="19">
        <f ca="1">ROUND(((TODAY())-(DATEVALUE(REPLACE(REPLACE(M440,5,0,"-"),8,0,"-"))))/365,0)</f>
        <v>0</v>
      </c>
      <c r="O440" s="20"/>
      <c r="P440" s="20">
        <v>1</v>
      </c>
      <c r="Q440" s="20">
        <v>347</v>
      </c>
      <c r="R440" s="20"/>
      <c r="S440" s="20"/>
      <c r="T440" s="8">
        <v>19570215</v>
      </c>
      <c r="U440" s="20">
        <f ca="1">ROUND(((TODAY())-(DATEVALUE(REPLACE(REPLACE(T440,5,0,"-"),8,0,"-"))))/365,0)</f>
        <v>64</v>
      </c>
      <c r="V440" s="20">
        <f ca="1">COUNTIF(U$2:U$526,U440)</f>
        <v>45</v>
      </c>
      <c r="W440" s="8">
        <v>19570215</v>
      </c>
      <c r="X440" s="8" t="b">
        <f>T440=W440</f>
        <v>1</v>
      </c>
      <c r="Y440" s="5" t="s">
        <v>9</v>
      </c>
      <c r="Z440" s="20">
        <v>2</v>
      </c>
      <c r="AA440" s="5" t="s">
        <v>13</v>
      </c>
      <c r="AB440" s="5" t="s">
        <v>7</v>
      </c>
      <c r="AC440" s="5" t="s">
        <v>7</v>
      </c>
      <c r="AD440" s="7" t="s">
        <v>74</v>
      </c>
      <c r="AE440" s="7" t="s">
        <v>0</v>
      </c>
      <c r="AF440" s="8">
        <v>0</v>
      </c>
      <c r="AG440" s="8">
        <v>0</v>
      </c>
      <c r="AH440" s="7" t="s">
        <v>9</v>
      </c>
    </row>
    <row r="441" spans="1:34" ht="15.75" x14ac:dyDescent="0.3">
      <c r="A441" s="23" t="s">
        <v>322</v>
      </c>
      <c r="B441" s="27" t="str">
        <f>REPLACE(REPLACE(A441,3,0,"-"),6,0,"-")</f>
        <v>ZM-80-41</v>
      </c>
      <c r="C441" s="25" t="str">
        <f>REPLACE(REPLACE(A441,1,1,""),2,4,"")</f>
        <v>M</v>
      </c>
      <c r="D441" s="6" t="str">
        <f>(REPLACE(A441,3,4,""))</f>
        <v>ZM</v>
      </c>
      <c r="E441" s="5" t="str">
        <f>IFERROR(VALUE(LEFT($B441,2)),"")</f>
        <v/>
      </c>
      <c r="F441" s="5">
        <f>IFERROR(VALUE(MID($B441,4,2)),"")</f>
        <v>80</v>
      </c>
      <c r="G441" s="5">
        <f>IFERROR(VALUE(RIGHT($B441,2)),"")</f>
        <v>41</v>
      </c>
      <c r="H441" s="5" t="s">
        <v>860</v>
      </c>
      <c r="I441" s="7" t="s">
        <v>11</v>
      </c>
      <c r="J441" s="7" t="s">
        <v>3</v>
      </c>
      <c r="K441" s="7" t="s">
        <v>170</v>
      </c>
      <c r="L441" s="5">
        <f>COUNTIF(K$2:K$526,K441)</f>
        <v>7</v>
      </c>
      <c r="M441" s="8">
        <v>20011130</v>
      </c>
      <c r="N441" s="19">
        <f ca="1">ROUND(((TODAY())-(DATEVALUE(REPLACE(REPLACE(M441,5,0,"-"),8,0,"-"))))/365,0)</f>
        <v>19</v>
      </c>
      <c r="O441" s="20"/>
      <c r="P441" s="20">
        <v>1</v>
      </c>
      <c r="Q441" s="20">
        <v>350</v>
      </c>
      <c r="R441" s="20"/>
      <c r="S441" s="20"/>
      <c r="T441" s="8">
        <v>19570228</v>
      </c>
      <c r="U441" s="20">
        <f ca="1">ROUND(((TODAY())-(DATEVALUE(REPLACE(REPLACE(T441,5,0,"-"),8,0,"-"))))/365,0)</f>
        <v>64</v>
      </c>
      <c r="V441" s="20">
        <f ca="1">COUNTIF(U$2:U$526,U441)</f>
        <v>45</v>
      </c>
      <c r="W441" s="8">
        <v>19970724</v>
      </c>
      <c r="X441" s="8" t="b">
        <f>T441=W441</f>
        <v>0</v>
      </c>
      <c r="Y441" s="5" t="s">
        <v>5</v>
      </c>
      <c r="Z441" s="20">
        <v>2</v>
      </c>
      <c r="AA441" s="5" t="s">
        <v>13</v>
      </c>
      <c r="AB441" s="5" t="s">
        <v>7</v>
      </c>
      <c r="AC441" s="5" t="s">
        <v>7</v>
      </c>
      <c r="AD441" s="7" t="s">
        <v>323</v>
      </c>
      <c r="AE441" s="7" t="s">
        <v>0</v>
      </c>
      <c r="AF441" s="8">
        <v>0</v>
      </c>
      <c r="AG441" s="8"/>
      <c r="AH441" s="7" t="s">
        <v>9</v>
      </c>
    </row>
    <row r="442" spans="1:34" ht="15.75" x14ac:dyDescent="0.3">
      <c r="A442" s="23" t="s">
        <v>393</v>
      </c>
      <c r="B442" s="27" t="str">
        <f>REPLACE(REPLACE(A442,3,0,"-"),6,0,"-")</f>
        <v>ZF-82-28</v>
      </c>
      <c r="C442" s="25" t="str">
        <f>REPLACE(REPLACE(A442,1,1,""),2,4,"")</f>
        <v>F</v>
      </c>
      <c r="D442" s="6" t="str">
        <f>(REPLACE(A442,3,4,""))</f>
        <v>ZF</v>
      </c>
      <c r="E442" s="5" t="str">
        <f>IFERROR(VALUE(LEFT($B442,2)),"")</f>
        <v/>
      </c>
      <c r="F442" s="5">
        <f>IFERROR(VALUE(MID($B442,4,2)),"")</f>
        <v>82</v>
      </c>
      <c r="G442" s="5">
        <f>IFERROR(VALUE(RIGHT($B442,2)),"")</f>
        <v>28</v>
      </c>
      <c r="H442" s="5" t="s">
        <v>860</v>
      </c>
      <c r="I442" s="7" t="s">
        <v>11</v>
      </c>
      <c r="J442" s="7" t="s">
        <v>3</v>
      </c>
      <c r="K442" s="7" t="s">
        <v>394</v>
      </c>
      <c r="L442" s="5">
        <f>COUNTIF(K$2:K$526,K442)</f>
        <v>1</v>
      </c>
      <c r="M442" s="8">
        <v>20151112</v>
      </c>
      <c r="N442" s="19">
        <f ca="1">ROUND(((TODAY())-(DATEVALUE(REPLACE(REPLACE(M442,5,0,"-"),8,0,"-"))))/365,0)</f>
        <v>5</v>
      </c>
      <c r="O442" s="20">
        <v>1</v>
      </c>
      <c r="P442" s="20">
        <v>1</v>
      </c>
      <c r="Q442" s="20">
        <v>499</v>
      </c>
      <c r="R442" s="20">
        <v>160</v>
      </c>
      <c r="S442" s="20">
        <v>166</v>
      </c>
      <c r="T442" s="8">
        <v>19570228</v>
      </c>
      <c r="U442" s="20">
        <f ca="1">ROUND(((TODAY())-(DATEVALUE(REPLACE(REPLACE(T442,5,0,"-"),8,0,"-"))))/365,0)</f>
        <v>64</v>
      </c>
      <c r="V442" s="20">
        <f ca="1">COUNTIF(U$2:U$526,U442)</f>
        <v>45</v>
      </c>
      <c r="W442" s="8">
        <v>20140623</v>
      </c>
      <c r="X442" s="8" t="b">
        <f>T442=W442</f>
        <v>0</v>
      </c>
      <c r="Y442" s="5" t="s">
        <v>5</v>
      </c>
      <c r="Z442" s="20">
        <v>2</v>
      </c>
      <c r="AA442" s="5" t="s">
        <v>13</v>
      </c>
      <c r="AB442" s="5" t="s">
        <v>7</v>
      </c>
      <c r="AC442" s="5" t="s">
        <v>7</v>
      </c>
      <c r="AD442" s="7" t="s">
        <v>16</v>
      </c>
      <c r="AE442" s="7" t="s">
        <v>0</v>
      </c>
      <c r="AF442" s="8">
        <v>0.15</v>
      </c>
      <c r="AG442" s="8">
        <v>147</v>
      </c>
      <c r="AH442" s="7" t="s">
        <v>9</v>
      </c>
    </row>
    <row r="443" spans="1:34" ht="15.75" x14ac:dyDescent="0.3">
      <c r="A443" s="23" t="s">
        <v>10</v>
      </c>
      <c r="B443" s="31" t="str">
        <f>REPLACE(REPLACE(A443,3,0,"-"),6,0,"-")</f>
        <v>SU-97-23</v>
      </c>
      <c r="C443" s="25" t="str">
        <f>REPLACE(REPLACE(A443,1,1,""),2,4,"")</f>
        <v>U</v>
      </c>
      <c r="D443" s="6" t="str">
        <f>(REPLACE(A443,3,4,""))</f>
        <v>SU</v>
      </c>
      <c r="E443" s="5" t="str">
        <f>IFERROR(VALUE(LEFT($B443,2)),"")</f>
        <v/>
      </c>
      <c r="F443" s="5">
        <f>IFERROR(VALUE(MID($B443,4,2)),"")</f>
        <v>97</v>
      </c>
      <c r="G443" s="5">
        <f>IFERROR(VALUE(RIGHT($B443,2)),"")</f>
        <v>23</v>
      </c>
      <c r="H443" s="7" t="s">
        <v>2</v>
      </c>
      <c r="I443" s="7" t="s">
        <v>11</v>
      </c>
      <c r="J443" s="7" t="s">
        <v>3</v>
      </c>
      <c r="K443" s="7" t="s">
        <v>12</v>
      </c>
      <c r="L443" s="5">
        <f>COUNTIF(K$2:K$526,K443)</f>
        <v>2</v>
      </c>
      <c r="M443" s="8">
        <v>20200807</v>
      </c>
      <c r="N443" s="19">
        <f ca="1">ROUND(((TODAY())-(DATEVALUE(REPLACE(REPLACE(M443,5,0,"-"),8,0,"-"))))/365,0)</f>
        <v>0</v>
      </c>
      <c r="O443" s="20"/>
      <c r="P443" s="20">
        <v>1</v>
      </c>
      <c r="Q443" s="20">
        <v>348</v>
      </c>
      <c r="R443" s="20"/>
      <c r="S443" s="20"/>
      <c r="T443" s="8">
        <v>19570313</v>
      </c>
      <c r="U443" s="20">
        <f ca="1">ROUND(((TODAY())-(DATEVALUE(REPLACE(REPLACE(T443,5,0,"-"),8,0,"-"))))/365,0)</f>
        <v>64</v>
      </c>
      <c r="V443" s="20">
        <f ca="1">COUNTIF(U$2:U$526,U443)</f>
        <v>45</v>
      </c>
      <c r="W443" s="8">
        <v>19570313</v>
      </c>
      <c r="X443" s="8" t="b">
        <f>T443=W443</f>
        <v>1</v>
      </c>
      <c r="Y443" s="5" t="s">
        <v>5</v>
      </c>
      <c r="Z443" s="20">
        <v>2</v>
      </c>
      <c r="AA443" s="5" t="s">
        <v>13</v>
      </c>
      <c r="AB443" s="5" t="s">
        <v>7</v>
      </c>
      <c r="AC443" s="5" t="s">
        <v>7</v>
      </c>
      <c r="AD443" s="7" t="s">
        <v>14</v>
      </c>
      <c r="AE443" s="7" t="s">
        <v>0</v>
      </c>
      <c r="AF443" s="8">
        <v>0</v>
      </c>
      <c r="AG443" s="8"/>
      <c r="AH443" s="7" t="s">
        <v>9</v>
      </c>
    </row>
    <row r="444" spans="1:34" ht="15.75" x14ac:dyDescent="0.3">
      <c r="A444" s="23" t="s">
        <v>628</v>
      </c>
      <c r="B444" s="30" t="str">
        <f>REPLACE(REPLACE(A444,3,0,"-"),6,0,"-")</f>
        <v>SZ-30-27</v>
      </c>
      <c r="C444" s="25" t="str">
        <f>REPLACE(REPLACE(A444,1,1,""),2,4,"")</f>
        <v>Z</v>
      </c>
      <c r="D444" s="6" t="str">
        <f>(REPLACE(A444,3,4,""))</f>
        <v>SZ</v>
      </c>
      <c r="E444" s="5" t="str">
        <f>IFERROR(VALUE(LEFT($B444,2)),"")</f>
        <v/>
      </c>
      <c r="F444" s="5">
        <f>IFERROR(VALUE(MID($B444,4,2)),"")</f>
        <v>30</v>
      </c>
      <c r="G444" s="5">
        <f>IFERROR(VALUE(RIGHT($B444,2)),"")</f>
        <v>27</v>
      </c>
      <c r="H444" s="5">
        <v>1</v>
      </c>
      <c r="I444" s="7" t="s">
        <v>11</v>
      </c>
      <c r="J444" s="7" t="s">
        <v>3</v>
      </c>
      <c r="K444" s="7" t="s">
        <v>38</v>
      </c>
      <c r="L444" s="5">
        <f>COUNTIF(K$2:K$526,K444)</f>
        <v>29</v>
      </c>
      <c r="M444" s="8">
        <v>20170406</v>
      </c>
      <c r="N444" s="19">
        <f ca="1">ROUND(((TODAY())-(DATEVALUE(REPLACE(REPLACE(M444,5,0,"-"),8,0,"-"))))/365,0)</f>
        <v>4</v>
      </c>
      <c r="O444" s="20"/>
      <c r="P444" s="20">
        <v>1</v>
      </c>
      <c r="Q444" s="20">
        <v>498</v>
      </c>
      <c r="R444" s="20"/>
      <c r="S444" s="20"/>
      <c r="T444" s="8">
        <v>19570316</v>
      </c>
      <c r="U444" s="20">
        <f ca="1">ROUND(((TODAY())-(DATEVALUE(REPLACE(REPLACE(T444,5,0,"-"),8,0,"-"))))/365,0)</f>
        <v>64</v>
      </c>
      <c r="V444" s="20">
        <f ca="1">COUNTIF(U$2:U$526,U444)</f>
        <v>45</v>
      </c>
      <c r="W444" s="8">
        <v>19570316</v>
      </c>
      <c r="X444" s="8" t="b">
        <f>T444=W444</f>
        <v>1</v>
      </c>
      <c r="Y444" s="5" t="s">
        <v>9</v>
      </c>
      <c r="Z444" s="20">
        <v>2</v>
      </c>
      <c r="AA444" s="5" t="s">
        <v>13</v>
      </c>
      <c r="AB444" s="5" t="s">
        <v>7</v>
      </c>
      <c r="AC444" s="5" t="s">
        <v>7</v>
      </c>
      <c r="AD444" s="7" t="s">
        <v>199</v>
      </c>
      <c r="AE444" s="7" t="s">
        <v>0</v>
      </c>
      <c r="AF444" s="8">
        <v>0</v>
      </c>
      <c r="AG444" s="8">
        <v>0</v>
      </c>
      <c r="AH444" s="7" t="s">
        <v>9</v>
      </c>
    </row>
    <row r="445" spans="1:34" ht="15.75" x14ac:dyDescent="0.3">
      <c r="A445" s="23" t="s">
        <v>608</v>
      </c>
      <c r="B445" s="27" t="str">
        <f>REPLACE(REPLACE(A445,3,0,"-"),6,0,"-")</f>
        <v>ZE-29-22</v>
      </c>
      <c r="C445" s="25" t="str">
        <f>REPLACE(REPLACE(A445,1,1,""),2,4,"")</f>
        <v>E</v>
      </c>
      <c r="D445" s="6" t="str">
        <f>(REPLACE(A445,3,4,""))</f>
        <v>ZE</v>
      </c>
      <c r="E445" s="5" t="str">
        <f>IFERROR(VALUE(LEFT($B445,2)),"")</f>
        <v/>
      </c>
      <c r="F445" s="5">
        <f>IFERROR(VALUE(MID($B445,4,2)),"")</f>
        <v>29</v>
      </c>
      <c r="G445" s="5">
        <f>IFERROR(VALUE(RIGHT($B445,2)),"")</f>
        <v>22</v>
      </c>
      <c r="H445" s="5">
        <v>1</v>
      </c>
      <c r="I445" s="7" t="s">
        <v>11</v>
      </c>
      <c r="J445" s="7" t="s">
        <v>3</v>
      </c>
      <c r="K445" s="7" t="s">
        <v>46</v>
      </c>
      <c r="L445" s="5">
        <f>COUNTIF(K$2:K$526,K445)</f>
        <v>77</v>
      </c>
      <c r="M445" s="8">
        <v>19781106</v>
      </c>
      <c r="N445" s="19">
        <f ca="1">ROUND(((TODAY())-(DATEVALUE(REPLACE(REPLACE(M445,5,0,"-"),8,0,"-"))))/365,0)</f>
        <v>42</v>
      </c>
      <c r="O445" s="20"/>
      <c r="P445" s="20">
        <v>1</v>
      </c>
      <c r="Q445" s="20">
        <v>347</v>
      </c>
      <c r="R445" s="20"/>
      <c r="S445" s="20"/>
      <c r="T445" s="8">
        <v>19570320</v>
      </c>
      <c r="U445" s="20">
        <f ca="1">ROUND(((TODAY())-(DATEVALUE(REPLACE(REPLACE(T445,5,0,"-"),8,0,"-"))))/365,0)</f>
        <v>64</v>
      </c>
      <c r="V445" s="20">
        <f ca="1">COUNTIF(U$2:U$526,U445)</f>
        <v>45</v>
      </c>
      <c r="W445" s="8">
        <v>19570320</v>
      </c>
      <c r="X445" s="8" t="b">
        <f>T445=W445</f>
        <v>1</v>
      </c>
      <c r="Y445" s="5" t="s">
        <v>5</v>
      </c>
      <c r="Z445" s="20">
        <v>2</v>
      </c>
      <c r="AA445" s="5" t="s">
        <v>13</v>
      </c>
      <c r="AB445" s="5" t="s">
        <v>7</v>
      </c>
      <c r="AC445" s="5" t="s">
        <v>7</v>
      </c>
      <c r="AD445" s="7" t="s">
        <v>264</v>
      </c>
      <c r="AE445" s="7" t="s">
        <v>0</v>
      </c>
      <c r="AF445" s="8">
        <v>0</v>
      </c>
      <c r="AG445" s="8">
        <v>0</v>
      </c>
      <c r="AH445" s="7" t="s">
        <v>9</v>
      </c>
    </row>
    <row r="446" spans="1:34" ht="15.75" x14ac:dyDescent="0.3">
      <c r="A446" s="23" t="s">
        <v>343</v>
      </c>
      <c r="B446" s="27" t="str">
        <f>REPLACE(REPLACE(A446,3,0,"-"),6,0,"-")</f>
        <v>SZ-47-81</v>
      </c>
      <c r="C446" s="25" t="str">
        <f>REPLACE(REPLACE(A446,1,1,""),2,4,"")</f>
        <v>Z</v>
      </c>
      <c r="D446" s="6" t="str">
        <f>(REPLACE(A446,3,4,""))</f>
        <v>SZ</v>
      </c>
      <c r="E446" s="5" t="str">
        <f>IFERROR(VALUE(LEFT($B446,2)),"")</f>
        <v/>
      </c>
      <c r="F446" s="5">
        <f>IFERROR(VALUE(MID($B446,4,2)),"")</f>
        <v>47</v>
      </c>
      <c r="G446" s="5">
        <f>IFERROR(VALUE(RIGHT($B446,2)),"")</f>
        <v>81</v>
      </c>
      <c r="H446" s="5">
        <v>1</v>
      </c>
      <c r="I446" s="7" t="s">
        <v>11</v>
      </c>
      <c r="J446" s="7" t="s">
        <v>3</v>
      </c>
      <c r="K446" s="7" t="s">
        <v>25</v>
      </c>
      <c r="L446" s="5">
        <f>COUNTIF(K$2:K$526,K446)</f>
        <v>8</v>
      </c>
      <c r="M446" s="8">
        <v>20050318</v>
      </c>
      <c r="N446" s="19">
        <f ca="1">ROUND(((TODAY())-(DATEVALUE(REPLACE(REPLACE(M446,5,0,"-"),8,0,"-"))))/365,0)</f>
        <v>16</v>
      </c>
      <c r="O446" s="20"/>
      <c r="P446" s="20">
        <v>4</v>
      </c>
      <c r="Q446" s="20">
        <v>997</v>
      </c>
      <c r="R446" s="20"/>
      <c r="S446" s="20"/>
      <c r="T446" s="8">
        <v>19570325</v>
      </c>
      <c r="U446" s="20">
        <f ca="1">ROUND(((TODAY())-(DATEVALUE(REPLACE(REPLACE(T446,5,0,"-"),8,0,"-"))))/365,0)</f>
        <v>64</v>
      </c>
      <c r="V446" s="20">
        <f ca="1">COUNTIF(U$2:U$526,U446)</f>
        <v>45</v>
      </c>
      <c r="W446" s="8">
        <v>19570325</v>
      </c>
      <c r="X446" s="8" t="b">
        <f>T446=W446</f>
        <v>1</v>
      </c>
      <c r="Y446" s="5" t="s">
        <v>5</v>
      </c>
      <c r="Z446" s="20">
        <v>2</v>
      </c>
      <c r="AA446" s="5" t="s">
        <v>13</v>
      </c>
      <c r="AB446" s="5" t="s">
        <v>7</v>
      </c>
      <c r="AC446" s="5" t="s">
        <v>7</v>
      </c>
      <c r="AD446" s="7" t="s">
        <v>74</v>
      </c>
      <c r="AE446" s="7" t="s">
        <v>0</v>
      </c>
      <c r="AF446" s="8">
        <v>0</v>
      </c>
      <c r="AG446" s="8"/>
      <c r="AH446" s="7" t="s">
        <v>9</v>
      </c>
    </row>
    <row r="447" spans="1:34" ht="15.75" x14ac:dyDescent="0.3">
      <c r="A447" s="23" t="s">
        <v>116</v>
      </c>
      <c r="B447" s="27" t="str">
        <f>REPLACE(REPLACE(A447,3,0,"-"),6,0,"-")</f>
        <v>SZ-61-50</v>
      </c>
      <c r="C447" s="25" t="str">
        <f>REPLACE(REPLACE(A447,1,1,""),2,4,"")</f>
        <v>Z</v>
      </c>
      <c r="D447" s="6" t="str">
        <f>(REPLACE(A447,3,4,""))</f>
        <v>SZ</v>
      </c>
      <c r="E447" s="5" t="str">
        <f>IFERROR(VALUE(LEFT($B447,2)),"")</f>
        <v/>
      </c>
      <c r="F447" s="5">
        <f>IFERROR(VALUE(MID($B447,4,2)),"")</f>
        <v>61</v>
      </c>
      <c r="G447" s="5">
        <f>IFERROR(VALUE(RIGHT($B447,2)),"")</f>
        <v>50</v>
      </c>
      <c r="H447" s="5">
        <v>1</v>
      </c>
      <c r="I447" s="7" t="s">
        <v>11</v>
      </c>
      <c r="J447" s="7" t="s">
        <v>3</v>
      </c>
      <c r="K447" s="7" t="s">
        <v>38</v>
      </c>
      <c r="L447" s="5">
        <f>COUNTIF(K$2:K$526,K447)</f>
        <v>29</v>
      </c>
      <c r="M447" s="8">
        <v>19761112</v>
      </c>
      <c r="N447" s="19">
        <f ca="1">ROUND(((TODAY())-(DATEVALUE(REPLACE(REPLACE(M447,5,0,"-"),8,0,"-"))))/365,0)</f>
        <v>44</v>
      </c>
      <c r="O447" s="20"/>
      <c r="P447" s="20">
        <v>2</v>
      </c>
      <c r="Q447" s="20">
        <v>497</v>
      </c>
      <c r="R447" s="20"/>
      <c r="S447" s="20"/>
      <c r="T447" s="8">
        <v>19570330</v>
      </c>
      <c r="U447" s="20">
        <f ca="1">ROUND(((TODAY())-(DATEVALUE(REPLACE(REPLACE(T447,5,0,"-"),8,0,"-"))))/365,0)</f>
        <v>64</v>
      </c>
      <c r="V447" s="20">
        <f ca="1">COUNTIF(U$2:U$526,U447)</f>
        <v>45</v>
      </c>
      <c r="W447" s="8">
        <v>19570330</v>
      </c>
      <c r="X447" s="8" t="b">
        <f>T447=W447</f>
        <v>1</v>
      </c>
      <c r="Y447" s="5" t="s">
        <v>5</v>
      </c>
      <c r="Z447" s="20">
        <v>2</v>
      </c>
      <c r="AA447" s="5" t="s">
        <v>13</v>
      </c>
      <c r="AB447" s="5" t="s">
        <v>7</v>
      </c>
      <c r="AC447" s="5" t="s">
        <v>7</v>
      </c>
      <c r="AD447" s="7" t="s">
        <v>115</v>
      </c>
      <c r="AE447" s="7" t="s">
        <v>0</v>
      </c>
      <c r="AF447" s="8">
        <v>0</v>
      </c>
      <c r="AG447" s="8">
        <v>0</v>
      </c>
      <c r="AH447" s="7" t="s">
        <v>9</v>
      </c>
    </row>
    <row r="448" spans="1:34" ht="15.75" x14ac:dyDescent="0.3">
      <c r="A448" s="23" t="s">
        <v>242</v>
      </c>
      <c r="B448" s="27" t="str">
        <f>REPLACE(REPLACE(A448,3,0,"-"),6,0,"-")</f>
        <v>ZE-65-07</v>
      </c>
      <c r="C448" s="25" t="str">
        <f>REPLACE(REPLACE(A448,1,1,""),2,4,"")</f>
        <v>E</v>
      </c>
      <c r="D448" s="6" t="str">
        <f>(REPLACE(A448,3,4,""))</f>
        <v>ZE</v>
      </c>
      <c r="E448" s="5" t="str">
        <f>IFERROR(VALUE(LEFT($B448,2)),"")</f>
        <v/>
      </c>
      <c r="F448" s="5">
        <f>IFERROR(VALUE(MID($B448,4,2)),"")</f>
        <v>65</v>
      </c>
      <c r="G448" s="5">
        <f>IFERROR(VALUE(RIGHT($B448,2)),"")</f>
        <v>7</v>
      </c>
      <c r="H448" s="5">
        <v>1</v>
      </c>
      <c r="I448" s="7" t="s">
        <v>11</v>
      </c>
      <c r="J448" s="7" t="s">
        <v>3</v>
      </c>
      <c r="K448" s="7" t="s">
        <v>31</v>
      </c>
      <c r="L448" s="5">
        <f>COUNTIF(K$2:K$526,K448)</f>
        <v>15</v>
      </c>
      <c r="M448" s="8">
        <v>20030828</v>
      </c>
      <c r="N448" s="19">
        <f ca="1">ROUND(((TODAY())-(DATEVALUE(REPLACE(REPLACE(M448,5,0,"-"),8,0,"-"))))/365,0)</f>
        <v>17</v>
      </c>
      <c r="O448" s="20"/>
      <c r="P448" s="20">
        <v>2</v>
      </c>
      <c r="Q448" s="20">
        <v>498</v>
      </c>
      <c r="R448" s="20"/>
      <c r="S448" s="20"/>
      <c r="T448" s="8">
        <v>19570402</v>
      </c>
      <c r="U448" s="20">
        <f ca="1">ROUND(((TODAY())-(DATEVALUE(REPLACE(REPLACE(T448,5,0,"-"),8,0,"-"))))/365,0)</f>
        <v>64</v>
      </c>
      <c r="V448" s="20">
        <f ca="1">COUNTIF(U$2:U$526,U448)</f>
        <v>45</v>
      </c>
      <c r="W448" s="8">
        <v>19570402</v>
      </c>
      <c r="X448" s="8" t="b">
        <f>T448=W448</f>
        <v>1</v>
      </c>
      <c r="Y448" s="5" t="s">
        <v>5</v>
      </c>
      <c r="Z448" s="20">
        <v>2</v>
      </c>
      <c r="AA448" s="5" t="s">
        <v>13</v>
      </c>
      <c r="AB448" s="5" t="s">
        <v>7</v>
      </c>
      <c r="AC448" s="5" t="s">
        <v>7</v>
      </c>
      <c r="AD448" s="7" t="s">
        <v>106</v>
      </c>
      <c r="AE448" s="7" t="s">
        <v>0</v>
      </c>
      <c r="AF448" s="8">
        <v>0</v>
      </c>
      <c r="AG448" s="8">
        <v>0</v>
      </c>
      <c r="AH448" s="7" t="s">
        <v>9</v>
      </c>
    </row>
    <row r="449" spans="1:34" ht="15.75" x14ac:dyDescent="0.3">
      <c r="A449" s="23" t="s">
        <v>566</v>
      </c>
      <c r="B449" s="27" t="str">
        <f>REPLACE(REPLACE(A449,3,0,"-"),6,0,"-")</f>
        <v>SZ-76-33</v>
      </c>
      <c r="C449" s="25" t="str">
        <f>REPLACE(REPLACE(A449,1,1,""),2,4,"")</f>
        <v>Z</v>
      </c>
      <c r="D449" s="6" t="str">
        <f>(REPLACE(A449,3,4,""))</f>
        <v>SZ</v>
      </c>
      <c r="E449" s="5" t="str">
        <f>IFERROR(VALUE(LEFT($B449,2)),"")</f>
        <v/>
      </c>
      <c r="F449" s="5">
        <f>IFERROR(VALUE(MID($B449,4,2)),"")</f>
        <v>76</v>
      </c>
      <c r="G449" s="5">
        <f>IFERROR(VALUE(RIGHT($B449,2)),"")</f>
        <v>33</v>
      </c>
      <c r="H449" s="5">
        <v>1</v>
      </c>
      <c r="I449" s="7" t="s">
        <v>135</v>
      </c>
      <c r="J449" s="7" t="s">
        <v>3</v>
      </c>
      <c r="K449" s="7" t="s">
        <v>46</v>
      </c>
      <c r="L449" s="5">
        <f>COUNTIF(K$2:K$526,K449)</f>
        <v>77</v>
      </c>
      <c r="M449" s="8">
        <v>20050829</v>
      </c>
      <c r="N449" s="19">
        <f ca="1">ROUND(((TODAY())-(DATEVALUE(REPLACE(REPLACE(M449,5,0,"-"),8,0,"-"))))/365,0)</f>
        <v>15</v>
      </c>
      <c r="O449" s="20">
        <v>3</v>
      </c>
      <c r="P449" s="20">
        <v>1</v>
      </c>
      <c r="Q449" s="20">
        <v>347</v>
      </c>
      <c r="R449" s="20"/>
      <c r="S449" s="20"/>
      <c r="T449" s="8">
        <v>19570405</v>
      </c>
      <c r="U449" s="20">
        <f ca="1">ROUND(((TODAY())-(DATEVALUE(REPLACE(REPLACE(T449,5,0,"-"),8,0,"-"))))/365,0)</f>
        <v>64</v>
      </c>
      <c r="V449" s="20">
        <f ca="1">COUNTIF(U$2:U$526,U449)</f>
        <v>45</v>
      </c>
      <c r="W449" s="8">
        <v>19570405</v>
      </c>
      <c r="X449" s="8" t="b">
        <f>T449=W449</f>
        <v>1</v>
      </c>
      <c r="Y449" s="5" t="s">
        <v>5</v>
      </c>
      <c r="Z449" s="20">
        <v>3</v>
      </c>
      <c r="AA449" s="5" t="s">
        <v>136</v>
      </c>
      <c r="AB449" s="5" t="s">
        <v>7</v>
      </c>
      <c r="AC449" s="5" t="s">
        <v>7</v>
      </c>
      <c r="AD449" s="7" t="s">
        <v>144</v>
      </c>
      <c r="AE449" s="7" t="s">
        <v>0</v>
      </c>
      <c r="AF449" s="8">
        <v>0</v>
      </c>
      <c r="AG449" s="8">
        <v>0</v>
      </c>
      <c r="AH449" s="7" t="s">
        <v>9</v>
      </c>
    </row>
    <row r="450" spans="1:34" ht="15.75" x14ac:dyDescent="0.3">
      <c r="A450" s="23" t="s">
        <v>189</v>
      </c>
      <c r="B450" s="27" t="str">
        <f>REPLACE(REPLACE(A450,3,0,"-"),6,0,"-")</f>
        <v>SZ-77-43</v>
      </c>
      <c r="C450" s="25" t="str">
        <f>REPLACE(REPLACE(A450,1,1,""),2,4,"")</f>
        <v>Z</v>
      </c>
      <c r="D450" s="6" t="str">
        <f>(REPLACE(A450,3,4,""))</f>
        <v>SZ</v>
      </c>
      <c r="E450" s="5" t="str">
        <f>IFERROR(VALUE(LEFT($B450,2)),"")</f>
        <v/>
      </c>
      <c r="F450" s="5">
        <f>IFERROR(VALUE(MID($B450,4,2)),"")</f>
        <v>77</v>
      </c>
      <c r="G450" s="5">
        <f>IFERROR(VALUE(RIGHT($B450,2)),"")</f>
        <v>43</v>
      </c>
      <c r="H450" s="5">
        <v>1</v>
      </c>
      <c r="I450" s="7" t="s">
        <v>11</v>
      </c>
      <c r="J450" s="7" t="s">
        <v>3</v>
      </c>
      <c r="K450" s="7" t="s">
        <v>46</v>
      </c>
      <c r="L450" s="5">
        <f>COUNTIF(K$2:K$526,K450)</f>
        <v>77</v>
      </c>
      <c r="M450" s="8">
        <v>20180824</v>
      </c>
      <c r="N450" s="19">
        <f ca="1">ROUND(((TODAY())-(DATEVALUE(REPLACE(REPLACE(M450,5,0,"-"),8,0,"-"))))/365,0)</f>
        <v>2</v>
      </c>
      <c r="O450" s="20"/>
      <c r="P450" s="20">
        <v>1</v>
      </c>
      <c r="Q450" s="20">
        <v>347</v>
      </c>
      <c r="R450" s="20"/>
      <c r="S450" s="20"/>
      <c r="T450" s="8">
        <v>19570406</v>
      </c>
      <c r="U450" s="20">
        <f ca="1">ROUND(((TODAY())-(DATEVALUE(REPLACE(REPLACE(T450,5,0,"-"),8,0,"-"))))/365,0)</f>
        <v>64</v>
      </c>
      <c r="V450" s="20">
        <f ca="1">COUNTIF(U$2:U$526,U450)</f>
        <v>45</v>
      </c>
      <c r="W450" s="8">
        <v>19570406</v>
      </c>
      <c r="X450" s="8" t="b">
        <f>T450=W450</f>
        <v>1</v>
      </c>
      <c r="Y450" s="5" t="s">
        <v>5</v>
      </c>
      <c r="Z450" s="20">
        <v>2</v>
      </c>
      <c r="AA450" s="5" t="s">
        <v>13</v>
      </c>
      <c r="AB450" s="5" t="s">
        <v>7</v>
      </c>
      <c r="AC450" s="5" t="s">
        <v>7</v>
      </c>
      <c r="AD450" s="7" t="s">
        <v>79</v>
      </c>
      <c r="AE450" s="7" t="s">
        <v>0</v>
      </c>
      <c r="AF450" s="8">
        <v>0</v>
      </c>
      <c r="AG450" s="8">
        <v>0</v>
      </c>
      <c r="AH450" s="7" t="s">
        <v>9</v>
      </c>
    </row>
    <row r="451" spans="1:34" ht="15.75" x14ac:dyDescent="0.3">
      <c r="A451" s="23" t="s">
        <v>198</v>
      </c>
      <c r="B451" s="27" t="str">
        <f>REPLACE(REPLACE(A451,3,0,"-"),6,0,"-")</f>
        <v>SU-97-84</v>
      </c>
      <c r="C451" s="25" t="str">
        <f>REPLACE(REPLACE(A451,1,1,""),2,4,"")</f>
        <v>U</v>
      </c>
      <c r="D451" s="6" t="str">
        <f>(REPLACE(A451,3,4,""))</f>
        <v>SU</v>
      </c>
      <c r="E451" s="5" t="str">
        <f>IFERROR(VALUE(LEFT($B451,2)),"")</f>
        <v/>
      </c>
      <c r="F451" s="5">
        <f>IFERROR(VALUE(MID($B451,4,2)),"")</f>
        <v>97</v>
      </c>
      <c r="G451" s="5">
        <f>IFERROR(VALUE(RIGHT($B451,2)),"")</f>
        <v>84</v>
      </c>
      <c r="H451" s="5">
        <v>1</v>
      </c>
      <c r="I451" s="7" t="s">
        <v>11</v>
      </c>
      <c r="J451" s="7" t="s">
        <v>3</v>
      </c>
      <c r="K451" s="7" t="s">
        <v>86</v>
      </c>
      <c r="L451" s="5">
        <f>COUNTIF(K$2:K$526,K451)</f>
        <v>2</v>
      </c>
      <c r="M451" s="8">
        <v>19720719</v>
      </c>
      <c r="N451" s="19">
        <f ca="1">ROUND(((TODAY())-(DATEVALUE(REPLACE(REPLACE(M451,5,0,"-"),8,0,"-"))))/365,0)</f>
        <v>48</v>
      </c>
      <c r="O451" s="20"/>
      <c r="P451" s="20">
        <v>1</v>
      </c>
      <c r="Q451" s="20">
        <v>347</v>
      </c>
      <c r="R451" s="20"/>
      <c r="S451" s="20"/>
      <c r="T451" s="8">
        <v>19570411</v>
      </c>
      <c r="U451" s="20">
        <f ca="1">ROUND(((TODAY())-(DATEVALUE(REPLACE(REPLACE(T451,5,0,"-"),8,0,"-"))))/365,0)</f>
        <v>64</v>
      </c>
      <c r="V451" s="20">
        <f ca="1">COUNTIF(U$2:U$526,U451)</f>
        <v>45</v>
      </c>
      <c r="W451" s="8">
        <v>19570411</v>
      </c>
      <c r="X451" s="8" t="b">
        <f>T451=W451</f>
        <v>1</v>
      </c>
      <c r="Y451" s="5" t="s">
        <v>9</v>
      </c>
      <c r="Z451" s="20">
        <v>2</v>
      </c>
      <c r="AA451" s="5" t="s">
        <v>13</v>
      </c>
      <c r="AB451" s="5" t="s">
        <v>7</v>
      </c>
      <c r="AC451" s="5" t="s">
        <v>7</v>
      </c>
      <c r="AD451" s="7" t="s">
        <v>199</v>
      </c>
      <c r="AE451" s="7" t="s">
        <v>0</v>
      </c>
      <c r="AF451" s="8">
        <v>0</v>
      </c>
      <c r="AG451" s="8">
        <v>0</v>
      </c>
      <c r="AH451" s="7" t="s">
        <v>9</v>
      </c>
    </row>
    <row r="452" spans="1:34" ht="15.75" x14ac:dyDescent="0.3">
      <c r="A452" s="23" t="s">
        <v>392</v>
      </c>
      <c r="B452" s="27" t="str">
        <f>REPLACE(REPLACE(A452,3,0,"-"),6,0,"-")</f>
        <v>SZ-30-28</v>
      </c>
      <c r="C452" s="25" t="str">
        <f>REPLACE(REPLACE(A452,1,1,""),2,4,"")</f>
        <v>Z</v>
      </c>
      <c r="D452" s="6" t="str">
        <f>(REPLACE(A452,3,4,""))</f>
        <v>SZ</v>
      </c>
      <c r="E452" s="5" t="str">
        <f>IFERROR(VALUE(LEFT($B452,2)),"")</f>
        <v/>
      </c>
      <c r="F452" s="5">
        <f>IFERROR(VALUE(MID($B452,4,2)),"")</f>
        <v>30</v>
      </c>
      <c r="G452" s="5">
        <f>IFERROR(VALUE(RIGHT($B452,2)),"")</f>
        <v>28</v>
      </c>
      <c r="H452" s="5">
        <v>1</v>
      </c>
      <c r="I452" s="7" t="s">
        <v>11</v>
      </c>
      <c r="J452" s="7" t="s">
        <v>3</v>
      </c>
      <c r="K452" s="7" t="s">
        <v>46</v>
      </c>
      <c r="L452" s="5">
        <f>COUNTIF(K$2:K$526,K452)</f>
        <v>77</v>
      </c>
      <c r="M452" s="8">
        <v>19780605</v>
      </c>
      <c r="N452" s="19">
        <f ca="1">ROUND(((TODAY())-(DATEVALUE(REPLACE(REPLACE(M452,5,0,"-"),8,0,"-"))))/365,0)</f>
        <v>42</v>
      </c>
      <c r="O452" s="20"/>
      <c r="P452" s="20">
        <v>1</v>
      </c>
      <c r="Q452" s="20">
        <v>347</v>
      </c>
      <c r="R452" s="20"/>
      <c r="S452" s="20"/>
      <c r="T452" s="8">
        <v>19570411</v>
      </c>
      <c r="U452" s="20">
        <f ca="1">ROUND(((TODAY())-(DATEVALUE(REPLACE(REPLACE(T452,5,0,"-"),8,0,"-"))))/365,0)</f>
        <v>64</v>
      </c>
      <c r="V452" s="20">
        <f ca="1">COUNTIF(U$2:U$526,U452)</f>
        <v>45</v>
      </c>
      <c r="W452" s="8">
        <v>19570411</v>
      </c>
      <c r="X452" s="8" t="b">
        <f>T452=W452</f>
        <v>1</v>
      </c>
      <c r="Y452" s="5" t="s">
        <v>5</v>
      </c>
      <c r="Z452" s="20">
        <v>2</v>
      </c>
      <c r="AA452" s="5" t="s">
        <v>13</v>
      </c>
      <c r="AB452" s="5" t="s">
        <v>7</v>
      </c>
      <c r="AC452" s="5" t="s">
        <v>7</v>
      </c>
      <c r="AD452" s="7" t="s">
        <v>68</v>
      </c>
      <c r="AE452" s="7" t="s">
        <v>0</v>
      </c>
      <c r="AF452" s="8">
        <v>0</v>
      </c>
      <c r="AG452" s="8">
        <v>0</v>
      </c>
      <c r="AH452" s="7" t="s">
        <v>9</v>
      </c>
    </row>
    <row r="453" spans="1:34" ht="15.75" x14ac:dyDescent="0.3">
      <c r="A453" s="23" t="s">
        <v>808</v>
      </c>
      <c r="B453" s="27" t="str">
        <f>REPLACE(REPLACE(A453,3,0,"-"),6,0,"-")</f>
        <v>SZ-86-59</v>
      </c>
      <c r="C453" s="25" t="str">
        <f>REPLACE(REPLACE(A453,1,1,""),2,4,"")</f>
        <v>Z</v>
      </c>
      <c r="D453" s="6" t="str">
        <f>(REPLACE(A453,3,4,""))</f>
        <v>SZ</v>
      </c>
      <c r="E453" s="5" t="str">
        <f>IFERROR(VALUE(LEFT($B453,2)),"")</f>
        <v/>
      </c>
      <c r="F453" s="5">
        <f>IFERROR(VALUE(MID($B453,4,2)),"")</f>
        <v>86</v>
      </c>
      <c r="G453" s="5">
        <f>IFERROR(VALUE(RIGHT($B453,2)),"")</f>
        <v>59</v>
      </c>
      <c r="H453" s="5">
        <v>1</v>
      </c>
      <c r="I453" s="7" t="s">
        <v>11</v>
      </c>
      <c r="J453" s="7" t="s">
        <v>3</v>
      </c>
      <c r="K453" s="7" t="s">
        <v>46</v>
      </c>
      <c r="L453" s="5">
        <f>COUNTIF(K$2:K$526,K453)</f>
        <v>77</v>
      </c>
      <c r="M453" s="8">
        <v>20030324</v>
      </c>
      <c r="N453" s="19">
        <f ca="1">ROUND(((TODAY())-(DATEVALUE(REPLACE(REPLACE(M453,5,0,"-"),8,0,"-"))))/365,0)</f>
        <v>18</v>
      </c>
      <c r="O453" s="20"/>
      <c r="P453" s="20">
        <v>1</v>
      </c>
      <c r="Q453" s="20">
        <v>347</v>
      </c>
      <c r="R453" s="20"/>
      <c r="S453" s="20"/>
      <c r="T453" s="8">
        <v>19570413</v>
      </c>
      <c r="U453" s="20">
        <f ca="1">ROUND(((TODAY())-(DATEVALUE(REPLACE(REPLACE(T453,5,0,"-"),8,0,"-"))))/365,0)</f>
        <v>64</v>
      </c>
      <c r="V453" s="20">
        <f ca="1">COUNTIF(U$2:U$526,U453)</f>
        <v>45</v>
      </c>
      <c r="W453" s="8">
        <v>19570413</v>
      </c>
      <c r="X453" s="8" t="b">
        <f>T453=W453</f>
        <v>1</v>
      </c>
      <c r="Y453" s="5" t="s">
        <v>5</v>
      </c>
      <c r="Z453" s="20">
        <v>2</v>
      </c>
      <c r="AA453" s="5" t="s">
        <v>13</v>
      </c>
      <c r="AB453" s="5" t="s">
        <v>7</v>
      </c>
      <c r="AC453" s="5" t="s">
        <v>7</v>
      </c>
      <c r="AD453" s="7" t="s">
        <v>115</v>
      </c>
      <c r="AE453" s="7" t="s">
        <v>0</v>
      </c>
      <c r="AF453" s="8">
        <v>0</v>
      </c>
      <c r="AG453" s="8">
        <v>0</v>
      </c>
      <c r="AH453" s="7" t="s">
        <v>9</v>
      </c>
    </row>
    <row r="454" spans="1:34" ht="15.75" x14ac:dyDescent="0.3">
      <c r="A454" s="23" t="s">
        <v>282</v>
      </c>
      <c r="B454" s="27" t="str">
        <f>REPLACE(REPLACE(A454,3,0,"-"),6,0,"-")</f>
        <v>SZ-66-80</v>
      </c>
      <c r="C454" s="25" t="str">
        <f>REPLACE(REPLACE(A454,1,1,""),2,4,"")</f>
        <v>Z</v>
      </c>
      <c r="D454" s="6" t="str">
        <f>(REPLACE(A454,3,4,""))</f>
        <v>SZ</v>
      </c>
      <c r="E454" s="5" t="str">
        <f>IFERROR(VALUE(LEFT($B454,2)),"")</f>
        <v/>
      </c>
      <c r="F454" s="5">
        <f>IFERROR(VALUE(MID($B454,4,2)),"")</f>
        <v>66</v>
      </c>
      <c r="G454" s="5">
        <f>IFERROR(VALUE(RIGHT($B454,2)),"")</f>
        <v>80</v>
      </c>
      <c r="H454" s="5">
        <v>1</v>
      </c>
      <c r="I454" s="7" t="s">
        <v>11</v>
      </c>
      <c r="J454" s="7" t="s">
        <v>3</v>
      </c>
      <c r="K454" s="7" t="s">
        <v>283</v>
      </c>
      <c r="L454" s="5">
        <f>COUNTIF(K$2:K$526,K454)</f>
        <v>9</v>
      </c>
      <c r="M454" s="8">
        <v>19950822</v>
      </c>
      <c r="N454" s="19">
        <f ca="1">ROUND(((TODAY())-(DATEVALUE(REPLACE(REPLACE(M454,5,0,"-"),8,0,"-"))))/365,0)</f>
        <v>25</v>
      </c>
      <c r="O454" s="20"/>
      <c r="P454" s="20">
        <v>2</v>
      </c>
      <c r="Q454" s="20">
        <v>646</v>
      </c>
      <c r="R454" s="20"/>
      <c r="S454" s="20"/>
      <c r="T454" s="8">
        <v>19570416</v>
      </c>
      <c r="U454" s="20">
        <f ca="1">ROUND(((TODAY())-(DATEVALUE(REPLACE(REPLACE(T454,5,0,"-"),8,0,"-"))))/365,0)</f>
        <v>64</v>
      </c>
      <c r="V454" s="20">
        <f ca="1">COUNTIF(U$2:U$526,U454)</f>
        <v>45</v>
      </c>
      <c r="W454" s="8">
        <v>19570416</v>
      </c>
      <c r="X454" s="8" t="b">
        <f>T454=W454</f>
        <v>1</v>
      </c>
      <c r="Y454" s="5" t="s">
        <v>5</v>
      </c>
      <c r="Z454" s="20">
        <v>2</v>
      </c>
      <c r="AA454" s="5" t="s">
        <v>13</v>
      </c>
      <c r="AB454" s="5" t="s">
        <v>7</v>
      </c>
      <c r="AC454" s="5" t="s">
        <v>7</v>
      </c>
      <c r="AD454" s="7" t="s">
        <v>284</v>
      </c>
      <c r="AE454" s="7" t="s">
        <v>0</v>
      </c>
      <c r="AF454" s="8">
        <v>0</v>
      </c>
      <c r="AG454" s="8">
        <v>0</v>
      </c>
      <c r="AH454" s="7" t="s">
        <v>9</v>
      </c>
    </row>
    <row r="455" spans="1:34" ht="15.75" x14ac:dyDescent="0.3">
      <c r="A455" s="23" t="s">
        <v>822</v>
      </c>
      <c r="B455" s="27" t="str">
        <f>REPLACE(REPLACE(A455,3,0,"-"),6,0,"-")</f>
        <v>SZ-86-60</v>
      </c>
      <c r="C455" s="25" t="str">
        <f>REPLACE(REPLACE(A455,1,1,""),2,4,"")</f>
        <v>Z</v>
      </c>
      <c r="D455" s="6" t="str">
        <f>(REPLACE(A455,3,4,""))</f>
        <v>SZ</v>
      </c>
      <c r="E455" s="5" t="str">
        <f>IFERROR(VALUE(LEFT($B455,2)),"")</f>
        <v/>
      </c>
      <c r="F455" s="5">
        <f>IFERROR(VALUE(MID($B455,4,2)),"")</f>
        <v>86</v>
      </c>
      <c r="G455" s="5">
        <f>IFERROR(VALUE(RIGHT($B455,2)),"")</f>
        <v>60</v>
      </c>
      <c r="H455" s="5">
        <v>1</v>
      </c>
      <c r="I455" s="7" t="s">
        <v>11</v>
      </c>
      <c r="J455" s="7" t="s">
        <v>3</v>
      </c>
      <c r="K455" s="7" t="s">
        <v>46</v>
      </c>
      <c r="L455" s="5">
        <f>COUNTIF(K$2:K$526,K455)</f>
        <v>77</v>
      </c>
      <c r="M455" s="8">
        <v>19740409</v>
      </c>
      <c r="N455" s="19">
        <f ca="1">ROUND(((TODAY())-(DATEVALUE(REPLACE(REPLACE(M455,5,0,"-"),8,0,"-"))))/365,0)</f>
        <v>47</v>
      </c>
      <c r="O455" s="20"/>
      <c r="P455" s="20">
        <v>1</v>
      </c>
      <c r="Q455" s="20">
        <v>347</v>
      </c>
      <c r="R455" s="20"/>
      <c r="S455" s="20"/>
      <c r="T455" s="8">
        <v>19570418</v>
      </c>
      <c r="U455" s="20">
        <f ca="1">ROUND(((TODAY())-(DATEVALUE(REPLACE(REPLACE(T455,5,0,"-"),8,0,"-"))))/365,0)</f>
        <v>64</v>
      </c>
      <c r="V455" s="20">
        <f ca="1">COUNTIF(U$2:U$526,U455)</f>
        <v>45</v>
      </c>
      <c r="W455" s="8">
        <v>19570418</v>
      </c>
      <c r="X455" s="8" t="b">
        <f>T455=W455</f>
        <v>1</v>
      </c>
      <c r="Y455" s="5" t="s">
        <v>5</v>
      </c>
      <c r="Z455" s="20">
        <v>2</v>
      </c>
      <c r="AA455" s="5" t="s">
        <v>13</v>
      </c>
      <c r="AB455" s="5" t="s">
        <v>7</v>
      </c>
      <c r="AC455" s="5" t="s">
        <v>7</v>
      </c>
      <c r="AD455" s="7" t="s">
        <v>823</v>
      </c>
      <c r="AE455" s="7" t="s">
        <v>0</v>
      </c>
      <c r="AF455" s="8">
        <v>0</v>
      </c>
      <c r="AG455" s="8">
        <v>0</v>
      </c>
      <c r="AH455" s="7" t="s">
        <v>9</v>
      </c>
    </row>
    <row r="456" spans="1:34" ht="15.75" x14ac:dyDescent="0.3">
      <c r="A456" s="23" t="s">
        <v>789</v>
      </c>
      <c r="B456" s="27" t="str">
        <f>REPLACE(REPLACE(A456,3,0,"-"),6,0,"-")</f>
        <v>XU-01-78</v>
      </c>
      <c r="C456" s="25" t="str">
        <f>REPLACE(REPLACE(A456,1,1,""),2,4,"")</f>
        <v>U</v>
      </c>
      <c r="D456" s="6" t="str">
        <f>(REPLACE(A456,3,4,""))</f>
        <v>XU</v>
      </c>
      <c r="E456" s="5" t="str">
        <f>IFERROR(VALUE(LEFT($B456,2)),"")</f>
        <v/>
      </c>
      <c r="F456" s="5">
        <f>IFERROR(VALUE(MID($B456,4,2)),"")</f>
        <v>1</v>
      </c>
      <c r="G456" s="5">
        <f>IFERROR(VALUE(RIGHT($B456,2)),"")</f>
        <v>78</v>
      </c>
      <c r="H456" s="5">
        <v>1</v>
      </c>
      <c r="I456" s="7" t="s">
        <v>11</v>
      </c>
      <c r="J456" s="7" t="s">
        <v>3</v>
      </c>
      <c r="K456" s="7" t="s">
        <v>283</v>
      </c>
      <c r="L456" s="5">
        <f>COUNTIF(K$2:K$526,K456)</f>
        <v>9</v>
      </c>
      <c r="M456" s="8">
        <v>19800124</v>
      </c>
      <c r="N456" s="19">
        <f ca="1">ROUND(((TODAY())-(DATEVALUE(REPLACE(REPLACE(M456,5,0,"-"),8,0,"-"))))/365,0)</f>
        <v>41</v>
      </c>
      <c r="O456" s="20"/>
      <c r="P456" s="20">
        <v>2</v>
      </c>
      <c r="Q456" s="20">
        <v>646</v>
      </c>
      <c r="R456" s="20"/>
      <c r="S456" s="20"/>
      <c r="T456" s="8">
        <v>19570425</v>
      </c>
      <c r="U456" s="20">
        <f ca="1">ROUND(((TODAY())-(DATEVALUE(REPLACE(REPLACE(T456,5,0,"-"),8,0,"-"))))/365,0)</f>
        <v>63</v>
      </c>
      <c r="V456" s="20">
        <f ca="1">COUNTIF(U$2:U$526,U456)</f>
        <v>32</v>
      </c>
      <c r="W456" s="8">
        <v>19570425</v>
      </c>
      <c r="X456" s="8" t="b">
        <f>T456=W456</f>
        <v>1</v>
      </c>
      <c r="Y456" s="5" t="s">
        <v>9</v>
      </c>
      <c r="Z456" s="20">
        <v>2</v>
      </c>
      <c r="AA456" s="5" t="s">
        <v>13</v>
      </c>
      <c r="AB456" s="5" t="s">
        <v>7</v>
      </c>
      <c r="AC456" s="5" t="s">
        <v>7</v>
      </c>
      <c r="AD456" s="7" t="s">
        <v>473</v>
      </c>
      <c r="AE456" s="7" t="s">
        <v>0</v>
      </c>
      <c r="AF456" s="8">
        <v>0</v>
      </c>
      <c r="AG456" s="8">
        <v>0</v>
      </c>
      <c r="AH456" s="7" t="s">
        <v>9</v>
      </c>
    </row>
    <row r="457" spans="1:34" ht="15.75" x14ac:dyDescent="0.3">
      <c r="A457" s="23" t="s">
        <v>742</v>
      </c>
      <c r="B457" s="27" t="str">
        <f>REPLACE(REPLACE(A457,3,0,"-"),6,0,"-")</f>
        <v>TE-02-07</v>
      </c>
      <c r="C457" s="25" t="str">
        <f>REPLACE(REPLACE(A457,1,1,""),2,4,"")</f>
        <v>E</v>
      </c>
      <c r="D457" s="6" t="str">
        <f>(REPLACE(A457,3,4,""))</f>
        <v>TE</v>
      </c>
      <c r="E457" s="5" t="str">
        <f>IFERROR(VALUE(LEFT($B457,2)),"")</f>
        <v/>
      </c>
      <c r="F457" s="5">
        <f>IFERROR(VALUE(MID($B457,4,2)),"")</f>
        <v>2</v>
      </c>
      <c r="G457" s="5">
        <f>IFERROR(VALUE(RIGHT($B457,2)),"")</f>
        <v>7</v>
      </c>
      <c r="H457" s="5">
        <v>1</v>
      </c>
      <c r="I457" s="7" t="s">
        <v>11</v>
      </c>
      <c r="J457" s="7" t="s">
        <v>3</v>
      </c>
      <c r="K457" s="7" t="s">
        <v>31</v>
      </c>
      <c r="L457" s="5">
        <f>COUNTIF(K$2:K$526,K457)</f>
        <v>15</v>
      </c>
      <c r="M457" s="8">
        <v>19950327</v>
      </c>
      <c r="N457" s="19">
        <f ca="1">ROUND(((TODAY())-(DATEVALUE(REPLACE(REPLACE(M457,5,0,"-"),8,0,"-"))))/365,0)</f>
        <v>26</v>
      </c>
      <c r="O457" s="20"/>
      <c r="P457" s="20">
        <v>2</v>
      </c>
      <c r="Q457" s="20">
        <v>498</v>
      </c>
      <c r="R457" s="20"/>
      <c r="S457" s="20"/>
      <c r="T457" s="8">
        <v>19570427</v>
      </c>
      <c r="U457" s="20">
        <f ca="1">ROUND(((TODAY())-(DATEVALUE(REPLACE(REPLACE(T457,5,0,"-"),8,0,"-"))))/365,0)</f>
        <v>63</v>
      </c>
      <c r="V457" s="20">
        <f ca="1">COUNTIF(U$2:U$526,U457)</f>
        <v>32</v>
      </c>
      <c r="W457" s="8">
        <v>19570427</v>
      </c>
      <c r="X457" s="8" t="b">
        <f>T457=W457</f>
        <v>1</v>
      </c>
      <c r="Y457" s="5" t="s">
        <v>5</v>
      </c>
      <c r="Z457" s="20">
        <v>2</v>
      </c>
      <c r="AA457" s="5" t="s">
        <v>13</v>
      </c>
      <c r="AB457" s="5" t="s">
        <v>7</v>
      </c>
      <c r="AC457" s="5" t="s">
        <v>7</v>
      </c>
      <c r="AD457" s="7" t="s">
        <v>743</v>
      </c>
      <c r="AE457" s="7" t="s">
        <v>0</v>
      </c>
      <c r="AF457" s="8">
        <v>0</v>
      </c>
      <c r="AG457" s="8">
        <v>0</v>
      </c>
      <c r="AH457" s="7" t="s">
        <v>9</v>
      </c>
    </row>
    <row r="458" spans="1:34" ht="15.75" x14ac:dyDescent="0.3">
      <c r="A458" s="23" t="s">
        <v>470</v>
      </c>
      <c r="B458" s="27" t="str">
        <f>REPLACE(REPLACE(A458,3,0,"-"),6,0,"-")</f>
        <v>SZ-81-50</v>
      </c>
      <c r="C458" s="25" t="str">
        <f>REPLACE(REPLACE(A458,1,1,""),2,4,"")</f>
        <v>Z</v>
      </c>
      <c r="D458" s="6" t="str">
        <f>(REPLACE(A458,3,4,""))</f>
        <v>SZ</v>
      </c>
      <c r="E458" s="5" t="str">
        <f>IFERROR(VALUE(LEFT($B458,2)),"")</f>
        <v/>
      </c>
      <c r="F458" s="5">
        <f>IFERROR(VALUE(MID($B458,4,2)),"")</f>
        <v>81</v>
      </c>
      <c r="G458" s="5">
        <f>IFERROR(VALUE(RIGHT($B458,2)),"")</f>
        <v>50</v>
      </c>
      <c r="H458" s="5">
        <v>1</v>
      </c>
      <c r="I458" s="7" t="s">
        <v>11</v>
      </c>
      <c r="J458" s="7" t="s">
        <v>3</v>
      </c>
      <c r="K458" s="7" t="s">
        <v>38</v>
      </c>
      <c r="L458" s="5">
        <f>COUNTIF(K$2:K$526,K458)</f>
        <v>29</v>
      </c>
      <c r="M458" s="8">
        <v>19910219</v>
      </c>
      <c r="N458" s="19">
        <f ca="1">ROUND(((TODAY())-(DATEVALUE(REPLACE(REPLACE(M458,5,0,"-"),8,0,"-"))))/365,0)</f>
        <v>30</v>
      </c>
      <c r="O458" s="20"/>
      <c r="P458" s="20">
        <v>1</v>
      </c>
      <c r="Q458" s="20">
        <v>497</v>
      </c>
      <c r="R458" s="20"/>
      <c r="S458" s="20"/>
      <c r="T458" s="8">
        <v>19570429</v>
      </c>
      <c r="U458" s="20">
        <f ca="1">ROUND(((TODAY())-(DATEVALUE(REPLACE(REPLACE(T458,5,0,"-"),8,0,"-"))))/365,0)</f>
        <v>63</v>
      </c>
      <c r="V458" s="20">
        <f ca="1">COUNTIF(U$2:U$526,U458)</f>
        <v>32</v>
      </c>
      <c r="W458" s="8">
        <v>19570429</v>
      </c>
      <c r="X458" s="8" t="b">
        <f>T458=W458</f>
        <v>1</v>
      </c>
      <c r="Y458" s="5" t="s">
        <v>5</v>
      </c>
      <c r="Z458" s="20">
        <v>2</v>
      </c>
      <c r="AA458" s="5" t="s">
        <v>13</v>
      </c>
      <c r="AB458" s="5" t="s">
        <v>7</v>
      </c>
      <c r="AC458" s="5" t="s">
        <v>7</v>
      </c>
      <c r="AD458" s="7" t="s">
        <v>471</v>
      </c>
      <c r="AE458" s="7" t="s">
        <v>0</v>
      </c>
      <c r="AF458" s="8">
        <v>0</v>
      </c>
      <c r="AG458" s="8">
        <v>0</v>
      </c>
      <c r="AH458" s="7" t="s">
        <v>9</v>
      </c>
    </row>
    <row r="459" spans="1:34" ht="15.75" x14ac:dyDescent="0.3">
      <c r="A459" s="23" t="s">
        <v>728</v>
      </c>
      <c r="B459" s="27" t="str">
        <f>REPLACE(REPLACE(A459,3,0,"-"),6,0,"-")</f>
        <v>SZ-60-84</v>
      </c>
      <c r="C459" s="25" t="str">
        <f>REPLACE(REPLACE(A459,1,1,""),2,4,"")</f>
        <v>Z</v>
      </c>
      <c r="D459" s="6" t="str">
        <f>(REPLACE(A459,3,4,""))</f>
        <v>SZ</v>
      </c>
      <c r="E459" s="5" t="str">
        <f>IFERROR(VALUE(LEFT($B459,2)),"")</f>
        <v/>
      </c>
      <c r="F459" s="5">
        <f>IFERROR(VALUE(MID($B459,4,2)),"")</f>
        <v>60</v>
      </c>
      <c r="G459" s="5">
        <f>IFERROR(VALUE(RIGHT($B459,2)),"")</f>
        <v>84</v>
      </c>
      <c r="H459" s="5">
        <v>1</v>
      </c>
      <c r="I459" s="7" t="s">
        <v>11</v>
      </c>
      <c r="J459" s="7" t="s">
        <v>3</v>
      </c>
      <c r="K459" s="7" t="s">
        <v>46</v>
      </c>
      <c r="L459" s="5">
        <f>COUNTIF(K$2:K$526,K459)</f>
        <v>77</v>
      </c>
      <c r="M459" s="8">
        <v>20170327</v>
      </c>
      <c r="N459" s="19">
        <f ca="1">ROUND(((TODAY())-(DATEVALUE(REPLACE(REPLACE(M459,5,0,"-"),8,0,"-"))))/365,0)</f>
        <v>4</v>
      </c>
      <c r="O459" s="20"/>
      <c r="P459" s="20">
        <v>1</v>
      </c>
      <c r="Q459" s="20">
        <v>347</v>
      </c>
      <c r="R459" s="20"/>
      <c r="S459" s="20"/>
      <c r="T459" s="8">
        <v>19570429</v>
      </c>
      <c r="U459" s="20">
        <f ca="1">ROUND(((TODAY())-(DATEVALUE(REPLACE(REPLACE(T459,5,0,"-"),8,0,"-"))))/365,0)</f>
        <v>63</v>
      </c>
      <c r="V459" s="20">
        <f ca="1">COUNTIF(U$2:U$526,U459)</f>
        <v>32</v>
      </c>
      <c r="W459" s="8">
        <v>19570429</v>
      </c>
      <c r="X459" s="8" t="b">
        <f>T459=W459</f>
        <v>1</v>
      </c>
      <c r="Y459" s="5" t="s">
        <v>5</v>
      </c>
      <c r="Z459" s="20">
        <v>2</v>
      </c>
      <c r="AA459" s="5" t="s">
        <v>13</v>
      </c>
      <c r="AB459" s="5" t="s">
        <v>7</v>
      </c>
      <c r="AC459" s="5" t="s">
        <v>7</v>
      </c>
      <c r="AD459" s="7" t="s">
        <v>199</v>
      </c>
      <c r="AE459" s="7" t="s">
        <v>0</v>
      </c>
      <c r="AF459" s="8">
        <v>0</v>
      </c>
      <c r="AG459" s="8">
        <v>0</v>
      </c>
      <c r="AH459" s="7" t="s">
        <v>9</v>
      </c>
    </row>
    <row r="460" spans="1:34" ht="15.75" x14ac:dyDescent="0.3">
      <c r="A460" s="23" t="s">
        <v>755</v>
      </c>
      <c r="B460" s="27" t="str">
        <f>REPLACE(REPLACE(A460,3,0,"-"),6,0,"-")</f>
        <v>TE-02-08</v>
      </c>
      <c r="C460" s="25" t="str">
        <f>REPLACE(REPLACE(A460,1,1,""),2,4,"")</f>
        <v>E</v>
      </c>
      <c r="D460" s="6" t="str">
        <f>(REPLACE(A460,3,4,""))</f>
        <v>TE</v>
      </c>
      <c r="E460" s="5" t="str">
        <f>IFERROR(VALUE(LEFT($B460,2)),"")</f>
        <v/>
      </c>
      <c r="F460" s="5">
        <f>IFERROR(VALUE(MID($B460,4,2)),"")</f>
        <v>2</v>
      </c>
      <c r="G460" s="5">
        <f>IFERROR(VALUE(RIGHT($B460,2)),"")</f>
        <v>8</v>
      </c>
      <c r="H460" s="5">
        <v>1</v>
      </c>
      <c r="I460" s="7" t="s">
        <v>11</v>
      </c>
      <c r="J460" s="7" t="s">
        <v>3</v>
      </c>
      <c r="K460" s="7" t="s">
        <v>283</v>
      </c>
      <c r="L460" s="5">
        <f>COUNTIF(K$2:K$526,K460)</f>
        <v>9</v>
      </c>
      <c r="M460" s="8">
        <v>20061129</v>
      </c>
      <c r="N460" s="19">
        <f ca="1">ROUND(((TODAY())-(DATEVALUE(REPLACE(REPLACE(M460,5,0,"-"),8,0,"-"))))/365,0)</f>
        <v>14</v>
      </c>
      <c r="O460" s="20"/>
      <c r="P460" s="20">
        <v>2</v>
      </c>
      <c r="Q460" s="20">
        <v>646</v>
      </c>
      <c r="R460" s="20"/>
      <c r="S460" s="20"/>
      <c r="T460" s="8">
        <v>19570501</v>
      </c>
      <c r="U460" s="20">
        <f ca="1">ROUND(((TODAY())-(DATEVALUE(REPLACE(REPLACE(T460,5,0,"-"),8,0,"-"))))/365,0)</f>
        <v>63</v>
      </c>
      <c r="V460" s="20">
        <f ca="1">COUNTIF(U$2:U$526,U460)</f>
        <v>32</v>
      </c>
      <c r="W460" s="8">
        <v>19570501</v>
      </c>
      <c r="X460" s="8" t="b">
        <f>T460=W460</f>
        <v>1</v>
      </c>
      <c r="Y460" s="5" t="s">
        <v>5</v>
      </c>
      <c r="Z460" s="20">
        <v>2</v>
      </c>
      <c r="AA460" s="5" t="s">
        <v>13</v>
      </c>
      <c r="AB460" s="5" t="s">
        <v>7</v>
      </c>
      <c r="AC460" s="5" t="s">
        <v>7</v>
      </c>
      <c r="AD460" s="7" t="s">
        <v>732</v>
      </c>
      <c r="AE460" s="7" t="s">
        <v>0</v>
      </c>
      <c r="AF460" s="8">
        <v>0</v>
      </c>
      <c r="AG460" s="8">
        <v>0</v>
      </c>
      <c r="AH460" s="7" t="s">
        <v>9</v>
      </c>
    </row>
    <row r="461" spans="1:34" ht="15.75" x14ac:dyDescent="0.3">
      <c r="A461" s="23" t="s">
        <v>525</v>
      </c>
      <c r="B461" s="27" t="str">
        <f>REPLACE(REPLACE(A461,3,0,"-"),6,0,"-")</f>
        <v>SZ-66-72</v>
      </c>
      <c r="C461" s="25" t="str">
        <f>REPLACE(REPLACE(A461,1,1,""),2,4,"")</f>
        <v>Z</v>
      </c>
      <c r="D461" s="6" t="str">
        <f>(REPLACE(A461,3,4,""))</f>
        <v>SZ</v>
      </c>
      <c r="E461" s="5" t="str">
        <f>IFERROR(VALUE(LEFT($B461,2)),"")</f>
        <v/>
      </c>
      <c r="F461" s="5">
        <f>IFERROR(VALUE(MID($B461,4,2)),"")</f>
        <v>66</v>
      </c>
      <c r="G461" s="5">
        <f>IFERROR(VALUE(RIGHT($B461,2)),"")</f>
        <v>72</v>
      </c>
      <c r="H461" s="5">
        <v>1</v>
      </c>
      <c r="I461" s="7" t="s">
        <v>11</v>
      </c>
      <c r="J461" s="7" t="s">
        <v>3</v>
      </c>
      <c r="K461" s="7" t="s">
        <v>46</v>
      </c>
      <c r="L461" s="5">
        <f>COUNTIF(K$2:K$526,K461)</f>
        <v>77</v>
      </c>
      <c r="M461" s="8">
        <v>19950414</v>
      </c>
      <c r="N461" s="19">
        <f ca="1">ROUND(((TODAY())-(DATEVALUE(REPLACE(REPLACE(M461,5,0,"-"),8,0,"-"))))/365,0)</f>
        <v>25</v>
      </c>
      <c r="O461" s="20"/>
      <c r="P461" s="20">
        <v>1</v>
      </c>
      <c r="Q461" s="20">
        <v>347</v>
      </c>
      <c r="R461" s="20"/>
      <c r="S461" s="20"/>
      <c r="T461" s="8">
        <v>19570509</v>
      </c>
      <c r="U461" s="20">
        <f ca="1">ROUND(((TODAY())-(DATEVALUE(REPLACE(REPLACE(T461,5,0,"-"),8,0,"-"))))/365,0)</f>
        <v>63</v>
      </c>
      <c r="V461" s="20">
        <f ca="1">COUNTIF(U$2:U$526,U461)</f>
        <v>32</v>
      </c>
      <c r="W461" s="8">
        <v>19570509</v>
      </c>
      <c r="X461" s="8" t="b">
        <f>T461=W461</f>
        <v>1</v>
      </c>
      <c r="Y461" s="5" t="s">
        <v>5</v>
      </c>
      <c r="Z461" s="20">
        <v>2</v>
      </c>
      <c r="AA461" s="5" t="s">
        <v>13</v>
      </c>
      <c r="AB461" s="5" t="s">
        <v>7</v>
      </c>
      <c r="AC461" s="5" t="s">
        <v>7</v>
      </c>
      <c r="AD461" s="7" t="s">
        <v>526</v>
      </c>
      <c r="AE461" s="7" t="s">
        <v>0</v>
      </c>
      <c r="AF461" s="8">
        <v>0</v>
      </c>
      <c r="AG461" s="8">
        <v>0</v>
      </c>
      <c r="AH461" s="7" t="s">
        <v>9</v>
      </c>
    </row>
    <row r="462" spans="1:34" ht="15.75" x14ac:dyDescent="0.3">
      <c r="A462" s="23" t="s">
        <v>317</v>
      </c>
      <c r="B462" s="27" t="str">
        <f>REPLACE(REPLACE(A462,3,0,"-"),6,0,"-")</f>
        <v>XU-56-83</v>
      </c>
      <c r="C462" s="25" t="str">
        <f>REPLACE(REPLACE(A462,1,1,""),2,4,"")</f>
        <v>U</v>
      </c>
      <c r="D462" s="6" t="str">
        <f>(REPLACE(A462,3,4,""))</f>
        <v>XU</v>
      </c>
      <c r="E462" s="5" t="str">
        <f>IFERROR(VALUE(LEFT($B462,2)),"")</f>
        <v/>
      </c>
      <c r="F462" s="5">
        <f>IFERROR(VALUE(MID($B462,4,2)),"")</f>
        <v>56</v>
      </c>
      <c r="G462" s="5">
        <f>IFERROR(VALUE(RIGHT($B462,2)),"")</f>
        <v>83</v>
      </c>
      <c r="H462" s="5">
        <v>1</v>
      </c>
      <c r="I462" s="7" t="s">
        <v>11</v>
      </c>
      <c r="J462" s="7" t="s">
        <v>3</v>
      </c>
      <c r="K462" s="7" t="s">
        <v>31</v>
      </c>
      <c r="L462" s="5">
        <f>COUNTIF(K$2:K$526,K462)</f>
        <v>15</v>
      </c>
      <c r="M462" s="8">
        <v>20080105</v>
      </c>
      <c r="N462" s="19">
        <f ca="1">ROUND(((TODAY())-(DATEVALUE(REPLACE(REPLACE(M462,5,0,"-"),8,0,"-"))))/365,0)</f>
        <v>13</v>
      </c>
      <c r="O462" s="20"/>
      <c r="P462" s="20">
        <v>2</v>
      </c>
      <c r="Q462" s="20">
        <v>498</v>
      </c>
      <c r="R462" s="20"/>
      <c r="S462" s="20"/>
      <c r="T462" s="8">
        <v>19570515</v>
      </c>
      <c r="U462" s="20">
        <f ca="1">ROUND(((TODAY())-(DATEVALUE(REPLACE(REPLACE(T462,5,0,"-"),8,0,"-"))))/365,0)</f>
        <v>63</v>
      </c>
      <c r="V462" s="20">
        <f ca="1">COUNTIF(U$2:U$526,U462)</f>
        <v>32</v>
      </c>
      <c r="W462" s="8">
        <v>19570515</v>
      </c>
      <c r="X462" s="8" t="b">
        <f>T462=W462</f>
        <v>1</v>
      </c>
      <c r="Y462" s="5" t="s">
        <v>5</v>
      </c>
      <c r="Z462" s="20">
        <v>2</v>
      </c>
      <c r="AA462" s="5" t="s">
        <v>13</v>
      </c>
      <c r="AB462" s="5" t="s">
        <v>7</v>
      </c>
      <c r="AC462" s="5" t="s">
        <v>7</v>
      </c>
      <c r="AD462" s="7" t="s">
        <v>286</v>
      </c>
      <c r="AE462" s="7" t="s">
        <v>0</v>
      </c>
      <c r="AF462" s="8">
        <v>0</v>
      </c>
      <c r="AG462" s="8">
        <v>0</v>
      </c>
      <c r="AH462" s="7" t="s">
        <v>9</v>
      </c>
    </row>
    <row r="463" spans="1:34" ht="15.75" x14ac:dyDescent="0.3">
      <c r="A463" s="23" t="s">
        <v>350</v>
      </c>
      <c r="B463" s="27" t="str">
        <f>REPLACE(REPLACE(A463,3,0,"-"),6,0,"-")</f>
        <v>TE-29-99</v>
      </c>
      <c r="C463" s="25" t="str">
        <f>REPLACE(REPLACE(A463,1,1,""),2,4,"")</f>
        <v>E</v>
      </c>
      <c r="D463" s="6" t="str">
        <f>(REPLACE(A463,3,4,""))</f>
        <v>TE</v>
      </c>
      <c r="E463" s="5" t="str">
        <f>IFERROR(VALUE(LEFT($B463,2)),"")</f>
        <v/>
      </c>
      <c r="F463" s="5">
        <f>IFERROR(VALUE(MID($B463,4,2)),"")</f>
        <v>29</v>
      </c>
      <c r="G463" s="5">
        <f>IFERROR(VALUE(RIGHT($B463,2)),"")</f>
        <v>99</v>
      </c>
      <c r="H463" s="5">
        <v>1</v>
      </c>
      <c r="I463" s="7" t="s">
        <v>11</v>
      </c>
      <c r="J463" s="7" t="s">
        <v>3</v>
      </c>
      <c r="K463" s="7" t="s">
        <v>311</v>
      </c>
      <c r="L463" s="5">
        <f>COUNTIF(K$2:K$526,K463)</f>
        <v>5</v>
      </c>
      <c r="M463" s="8">
        <v>20061026</v>
      </c>
      <c r="N463" s="19">
        <f ca="1">ROUND(((TODAY())-(DATEVALUE(REPLACE(REPLACE(M463,5,0,"-"),8,0,"-"))))/365,0)</f>
        <v>14</v>
      </c>
      <c r="O463" s="20"/>
      <c r="P463" s="20"/>
      <c r="Q463" s="20"/>
      <c r="R463" s="20"/>
      <c r="S463" s="20"/>
      <c r="T463" s="8">
        <v>19570516</v>
      </c>
      <c r="U463" s="20">
        <f ca="1">ROUND(((TODAY())-(DATEVALUE(REPLACE(REPLACE(T463,5,0,"-"),8,0,"-"))))/365,0)</f>
        <v>63</v>
      </c>
      <c r="V463" s="20">
        <f ca="1">COUNTIF(U$2:U$526,U463)</f>
        <v>32</v>
      </c>
      <c r="W463" s="8">
        <v>19570516</v>
      </c>
      <c r="X463" s="8" t="b">
        <f>T463=W463</f>
        <v>1</v>
      </c>
      <c r="Y463" s="5" t="s">
        <v>5</v>
      </c>
      <c r="Z463" s="20">
        <v>2</v>
      </c>
      <c r="AA463" s="5" t="s">
        <v>13</v>
      </c>
      <c r="AB463" s="5" t="s">
        <v>7</v>
      </c>
      <c r="AC463" s="5" t="s">
        <v>7</v>
      </c>
      <c r="AD463" s="7" t="s">
        <v>0</v>
      </c>
      <c r="AE463" s="7" t="s">
        <v>0</v>
      </c>
      <c r="AF463" s="8">
        <v>0</v>
      </c>
      <c r="AG463" s="8"/>
      <c r="AH463" s="7" t="s">
        <v>9</v>
      </c>
    </row>
    <row r="464" spans="1:34" ht="15.75" x14ac:dyDescent="0.3">
      <c r="A464" s="23" t="s">
        <v>588</v>
      </c>
      <c r="B464" s="27" t="str">
        <f>REPLACE(REPLACE(A464,3,0,"-"),6,0,"-")</f>
        <v>TE-30-28</v>
      </c>
      <c r="C464" s="25" t="str">
        <f>REPLACE(REPLACE(A464,1,1,""),2,4,"")</f>
        <v>E</v>
      </c>
      <c r="D464" s="6" t="str">
        <f>(REPLACE(A464,3,4,""))</f>
        <v>TE</v>
      </c>
      <c r="E464" s="5" t="str">
        <f>IFERROR(VALUE(LEFT($B464,2)),"")</f>
        <v/>
      </c>
      <c r="F464" s="5">
        <f>IFERROR(VALUE(MID($B464,4,2)),"")</f>
        <v>30</v>
      </c>
      <c r="G464" s="5">
        <f>IFERROR(VALUE(RIGHT($B464,2)),"")</f>
        <v>28</v>
      </c>
      <c r="H464" s="5">
        <v>1</v>
      </c>
      <c r="I464" s="7" t="s">
        <v>11</v>
      </c>
      <c r="J464" s="7" t="s">
        <v>3</v>
      </c>
      <c r="K464" s="7" t="s">
        <v>31</v>
      </c>
      <c r="L464" s="5">
        <f>COUNTIF(K$2:K$526,K464)</f>
        <v>15</v>
      </c>
      <c r="M464" s="8">
        <v>19750310</v>
      </c>
      <c r="N464" s="19">
        <f ca="1">ROUND(((TODAY())-(DATEVALUE(REPLACE(REPLACE(M464,5,0,"-"),8,0,"-"))))/365,0)</f>
        <v>46</v>
      </c>
      <c r="O464" s="20"/>
      <c r="P464" s="20">
        <v>2</v>
      </c>
      <c r="Q464" s="20">
        <v>498</v>
      </c>
      <c r="R464" s="20"/>
      <c r="S464" s="20"/>
      <c r="T464" s="8">
        <v>19570517</v>
      </c>
      <c r="U464" s="20">
        <f ca="1">ROUND(((TODAY())-(DATEVALUE(REPLACE(REPLACE(T464,5,0,"-"),8,0,"-"))))/365,0)</f>
        <v>63</v>
      </c>
      <c r="V464" s="20">
        <f ca="1">COUNTIF(U$2:U$526,U464)</f>
        <v>32</v>
      </c>
      <c r="W464" s="8">
        <v>19570517</v>
      </c>
      <c r="X464" s="8" t="b">
        <f>T464=W464</f>
        <v>1</v>
      </c>
      <c r="Y464" s="5" t="s">
        <v>5</v>
      </c>
      <c r="Z464" s="20">
        <v>2</v>
      </c>
      <c r="AA464" s="5" t="s">
        <v>13</v>
      </c>
      <c r="AB464" s="5" t="s">
        <v>7</v>
      </c>
      <c r="AC464" s="5" t="s">
        <v>7</v>
      </c>
      <c r="AD464" s="7" t="s">
        <v>0</v>
      </c>
      <c r="AE464" s="7" t="s">
        <v>0</v>
      </c>
      <c r="AF464" s="8">
        <v>0</v>
      </c>
      <c r="AG464" s="8">
        <v>0</v>
      </c>
      <c r="AH464" s="7" t="s">
        <v>9</v>
      </c>
    </row>
    <row r="465" spans="1:34" ht="15.75" x14ac:dyDescent="0.3">
      <c r="A465" s="23" t="s">
        <v>400</v>
      </c>
      <c r="B465" s="27" t="str">
        <f>REPLACE(REPLACE(A465,3,0,"-"),6,0,"-")</f>
        <v>TE-30-24</v>
      </c>
      <c r="C465" s="25" t="str">
        <f>REPLACE(REPLACE(A465,1,1,""),2,4,"")</f>
        <v>E</v>
      </c>
      <c r="D465" s="6" t="str">
        <f>(REPLACE(A465,3,4,""))</f>
        <v>TE</v>
      </c>
      <c r="E465" s="5" t="str">
        <f>IFERROR(VALUE(LEFT($B465,2)),"")</f>
        <v/>
      </c>
      <c r="F465" s="5">
        <f>IFERROR(VALUE(MID($B465,4,2)),"")</f>
        <v>30</v>
      </c>
      <c r="G465" s="5">
        <f>IFERROR(VALUE(RIGHT($B465,2)),"")</f>
        <v>24</v>
      </c>
      <c r="H465" s="5">
        <v>1</v>
      </c>
      <c r="I465" s="7" t="s">
        <v>11</v>
      </c>
      <c r="J465" s="7" t="s">
        <v>3</v>
      </c>
      <c r="K465" s="7" t="s">
        <v>38</v>
      </c>
      <c r="L465" s="5">
        <f>COUNTIF(K$2:K$526,K465)</f>
        <v>29</v>
      </c>
      <c r="M465" s="8">
        <v>20190614</v>
      </c>
      <c r="N465" s="19">
        <f ca="1">ROUND(((TODAY())-(DATEVALUE(REPLACE(REPLACE(M465,5,0,"-"),8,0,"-"))))/365,0)</f>
        <v>1</v>
      </c>
      <c r="O465" s="20"/>
      <c r="P465" s="20">
        <v>1</v>
      </c>
      <c r="Q465" s="20">
        <v>491</v>
      </c>
      <c r="R465" s="20"/>
      <c r="S465" s="20"/>
      <c r="T465" s="8">
        <v>19570523</v>
      </c>
      <c r="U465" s="20">
        <f ca="1">ROUND(((TODAY())-(DATEVALUE(REPLACE(REPLACE(T465,5,0,"-"),8,0,"-"))))/365,0)</f>
        <v>63</v>
      </c>
      <c r="V465" s="20">
        <f ca="1">COUNTIF(U$2:U$526,U465)</f>
        <v>32</v>
      </c>
      <c r="W465" s="8">
        <v>19570523</v>
      </c>
      <c r="X465" s="8" t="b">
        <f>T465=W465</f>
        <v>1</v>
      </c>
      <c r="Y465" s="5" t="s">
        <v>5</v>
      </c>
      <c r="Z465" s="20">
        <v>2</v>
      </c>
      <c r="AA465" s="5" t="s">
        <v>13</v>
      </c>
      <c r="AB465" s="5" t="s">
        <v>7</v>
      </c>
      <c r="AC465" s="5" t="s">
        <v>7</v>
      </c>
      <c r="AD465" s="7" t="s">
        <v>21</v>
      </c>
      <c r="AE465" s="7" t="s">
        <v>0</v>
      </c>
      <c r="AF465" s="8">
        <v>0</v>
      </c>
      <c r="AG465" s="8">
        <v>0</v>
      </c>
      <c r="AH465" s="7" t="s">
        <v>9</v>
      </c>
    </row>
    <row r="466" spans="1:34" ht="15.75" x14ac:dyDescent="0.3">
      <c r="A466" s="23" t="s">
        <v>45</v>
      </c>
      <c r="B466" s="27" t="str">
        <f>REPLACE(REPLACE(A466,3,0,"-"),6,0,"-")</f>
        <v>XU-17-06</v>
      </c>
      <c r="C466" s="25" t="str">
        <f>REPLACE(REPLACE(A466,1,1,""),2,4,"")</f>
        <v>U</v>
      </c>
      <c r="D466" s="6" t="str">
        <f>(REPLACE(A466,3,4,""))</f>
        <v>XU</v>
      </c>
      <c r="E466" s="5" t="str">
        <f>IFERROR(VALUE(LEFT($B466,2)),"")</f>
        <v/>
      </c>
      <c r="F466" s="5">
        <f>IFERROR(VALUE(MID($B466,4,2)),"")</f>
        <v>17</v>
      </c>
      <c r="G466" s="5">
        <f>IFERROR(VALUE(RIGHT($B466,2)),"")</f>
        <v>6</v>
      </c>
      <c r="H466" s="5">
        <v>1</v>
      </c>
      <c r="I466" s="7" t="s">
        <v>11</v>
      </c>
      <c r="J466" s="7" t="s">
        <v>3</v>
      </c>
      <c r="K466" s="7" t="s">
        <v>46</v>
      </c>
      <c r="L466" s="5">
        <f>COUNTIF(K$2:K$526,K466)</f>
        <v>77</v>
      </c>
      <c r="M466" s="8">
        <v>20180718</v>
      </c>
      <c r="N466" s="19">
        <f ca="1">ROUND(((TODAY())-(DATEVALUE(REPLACE(REPLACE(M466,5,0,"-"),8,0,"-"))))/365,0)</f>
        <v>2</v>
      </c>
      <c r="O466" s="20">
        <v>2</v>
      </c>
      <c r="P466" s="20">
        <v>1</v>
      </c>
      <c r="Q466" s="20">
        <v>347</v>
      </c>
      <c r="R466" s="20">
        <v>159</v>
      </c>
      <c r="S466" s="20">
        <v>167</v>
      </c>
      <c r="T466" s="8">
        <v>19570528</v>
      </c>
      <c r="U466" s="20">
        <f ca="1">ROUND(((TODAY())-(DATEVALUE(REPLACE(REPLACE(T466,5,0,"-"),8,0,"-"))))/365,0)</f>
        <v>63</v>
      </c>
      <c r="V466" s="20">
        <f ca="1">COUNTIF(U$2:U$526,U466)</f>
        <v>32</v>
      </c>
      <c r="W466" s="8">
        <v>19570528</v>
      </c>
      <c r="X466" s="8" t="b">
        <f>T466=W466</f>
        <v>1</v>
      </c>
      <c r="Y466" s="5" t="s">
        <v>9</v>
      </c>
      <c r="Z466" s="20">
        <v>0</v>
      </c>
      <c r="AA466" s="5" t="s">
        <v>13</v>
      </c>
      <c r="AB466" s="5" t="s">
        <v>7</v>
      </c>
      <c r="AC466" s="5" t="s">
        <v>7</v>
      </c>
      <c r="AD466" s="7" t="s">
        <v>47</v>
      </c>
      <c r="AE466" s="7" t="s">
        <v>0</v>
      </c>
      <c r="AF466" s="8">
        <v>0.08</v>
      </c>
      <c r="AG466" s="8">
        <v>145</v>
      </c>
      <c r="AH466" s="7" t="s">
        <v>5</v>
      </c>
    </row>
    <row r="467" spans="1:34" ht="15.75" x14ac:dyDescent="0.3">
      <c r="A467" s="23" t="s">
        <v>541</v>
      </c>
      <c r="B467" s="27" t="str">
        <f>REPLACE(REPLACE(A467,3,0,"-"),6,0,"-")</f>
        <v>TE-64-00</v>
      </c>
      <c r="C467" s="25" t="str">
        <f>REPLACE(REPLACE(A467,1,1,""),2,4,"")</f>
        <v>E</v>
      </c>
      <c r="D467" s="6" t="str">
        <f>(REPLACE(A467,3,4,""))</f>
        <v>TE</v>
      </c>
      <c r="E467" s="5" t="str">
        <f>IFERROR(VALUE(LEFT($B467,2)),"")</f>
        <v/>
      </c>
      <c r="F467" s="5">
        <f>IFERROR(VALUE(MID($B467,4,2)),"")</f>
        <v>64</v>
      </c>
      <c r="G467" s="5">
        <f>IFERROR(VALUE(RIGHT($B467,2)),"")</f>
        <v>0</v>
      </c>
      <c r="H467" s="5">
        <v>1</v>
      </c>
      <c r="I467" s="7" t="s">
        <v>11</v>
      </c>
      <c r="J467" s="7" t="s">
        <v>3</v>
      </c>
      <c r="K467" s="7" t="s">
        <v>283</v>
      </c>
      <c r="L467" s="5">
        <f>COUNTIF(K$2:K$526,K467)</f>
        <v>9</v>
      </c>
      <c r="M467" s="8">
        <v>20170619</v>
      </c>
      <c r="N467" s="19">
        <f ca="1">ROUND(((TODAY())-(DATEVALUE(REPLACE(REPLACE(M467,5,0,"-"),8,0,"-"))))/365,0)</f>
        <v>3</v>
      </c>
      <c r="O467" s="20"/>
      <c r="P467" s="20">
        <v>2</v>
      </c>
      <c r="Q467" s="20">
        <v>646</v>
      </c>
      <c r="R467" s="20"/>
      <c r="S467" s="20"/>
      <c r="T467" s="8">
        <v>19570608</v>
      </c>
      <c r="U467" s="20">
        <f ca="1">ROUND(((TODAY())-(DATEVALUE(REPLACE(REPLACE(T467,5,0,"-"),8,0,"-"))))/365,0)</f>
        <v>63</v>
      </c>
      <c r="V467" s="20">
        <f ca="1">COUNTIF(U$2:U$526,U467)</f>
        <v>32</v>
      </c>
      <c r="W467" s="8">
        <v>19570608</v>
      </c>
      <c r="X467" s="8" t="b">
        <f>T467=W467</f>
        <v>1</v>
      </c>
      <c r="Y467" s="5" t="s">
        <v>9</v>
      </c>
      <c r="Z467" s="20">
        <v>2</v>
      </c>
      <c r="AA467" s="5" t="s">
        <v>13</v>
      </c>
      <c r="AB467" s="5" t="s">
        <v>7</v>
      </c>
      <c r="AC467" s="5" t="s">
        <v>7</v>
      </c>
      <c r="AD467" s="7" t="s">
        <v>286</v>
      </c>
      <c r="AE467" s="7" t="s">
        <v>0</v>
      </c>
      <c r="AF467" s="8">
        <v>0</v>
      </c>
      <c r="AG467" s="8">
        <v>0</v>
      </c>
      <c r="AH467" s="7" t="s">
        <v>9</v>
      </c>
    </row>
    <row r="468" spans="1:34" ht="15.75" x14ac:dyDescent="0.3">
      <c r="A468" s="23" t="s">
        <v>811</v>
      </c>
      <c r="B468" s="27" t="str">
        <f>REPLACE(REPLACE(A468,3,0,"-"),6,0,"-")</f>
        <v>TE-50-48</v>
      </c>
      <c r="C468" s="25" t="str">
        <f>REPLACE(REPLACE(A468,1,1,""),2,4,"")</f>
        <v>E</v>
      </c>
      <c r="D468" s="6" t="str">
        <f>(REPLACE(A468,3,4,""))</f>
        <v>TE</v>
      </c>
      <c r="E468" s="5" t="str">
        <f>IFERROR(VALUE(LEFT($B468,2)),"")</f>
        <v/>
      </c>
      <c r="F468" s="5">
        <f>IFERROR(VALUE(MID($B468,4,2)),"")</f>
        <v>50</v>
      </c>
      <c r="G468" s="5">
        <f>IFERROR(VALUE(RIGHT($B468,2)),"")</f>
        <v>48</v>
      </c>
      <c r="H468" s="5">
        <v>1</v>
      </c>
      <c r="I468" s="7" t="s">
        <v>11</v>
      </c>
      <c r="J468" s="7" t="s">
        <v>3</v>
      </c>
      <c r="K468" s="7" t="s">
        <v>31</v>
      </c>
      <c r="L468" s="5">
        <f>COUNTIF(K$2:K$526,K468)</f>
        <v>15</v>
      </c>
      <c r="M468" s="8">
        <v>20080604</v>
      </c>
      <c r="N468" s="19">
        <f ca="1">ROUND(((TODAY())-(DATEVALUE(REPLACE(REPLACE(M468,5,0,"-"),8,0,"-"))))/365,0)</f>
        <v>12</v>
      </c>
      <c r="O468" s="20"/>
      <c r="P468" s="20">
        <v>2</v>
      </c>
      <c r="Q468" s="20">
        <v>498</v>
      </c>
      <c r="R468" s="20"/>
      <c r="S468" s="20"/>
      <c r="T468" s="8">
        <v>19570608</v>
      </c>
      <c r="U468" s="20">
        <f ca="1">ROUND(((TODAY())-(DATEVALUE(REPLACE(REPLACE(T468,5,0,"-"),8,0,"-"))))/365,0)</f>
        <v>63</v>
      </c>
      <c r="V468" s="20">
        <f ca="1">COUNTIF(U$2:U$526,U468)</f>
        <v>32</v>
      </c>
      <c r="W468" s="8">
        <v>19570608</v>
      </c>
      <c r="X468" s="8" t="b">
        <f>T468=W468</f>
        <v>1</v>
      </c>
      <c r="Y468" s="5" t="s">
        <v>5</v>
      </c>
      <c r="Z468" s="20">
        <v>2</v>
      </c>
      <c r="AA468" s="5" t="s">
        <v>13</v>
      </c>
      <c r="AB468" s="5" t="s">
        <v>7</v>
      </c>
      <c r="AC468" s="5" t="s">
        <v>7</v>
      </c>
      <c r="AD468" s="7" t="s">
        <v>39</v>
      </c>
      <c r="AE468" s="7" t="s">
        <v>0</v>
      </c>
      <c r="AF468" s="8">
        <v>0</v>
      </c>
      <c r="AG468" s="8">
        <v>0</v>
      </c>
      <c r="AH468" s="7" t="s">
        <v>9</v>
      </c>
    </row>
    <row r="469" spans="1:34" ht="15.75" x14ac:dyDescent="0.3">
      <c r="A469" s="23" t="s">
        <v>777</v>
      </c>
      <c r="B469" s="27" t="str">
        <f>REPLACE(REPLACE(A469,3,0,"-"),6,0,"-")</f>
        <v>TE-50-44</v>
      </c>
      <c r="C469" s="25" t="str">
        <f>REPLACE(REPLACE(A469,1,1,""),2,4,"")</f>
        <v>E</v>
      </c>
      <c r="D469" s="6" t="str">
        <f>(REPLACE(A469,3,4,""))</f>
        <v>TE</v>
      </c>
      <c r="E469" s="5" t="str">
        <f>IFERROR(VALUE(LEFT($B469,2)),"")</f>
        <v/>
      </c>
      <c r="F469" s="5">
        <f>IFERROR(VALUE(MID($B469,4,2)),"")</f>
        <v>50</v>
      </c>
      <c r="G469" s="5">
        <f>IFERROR(VALUE(RIGHT($B469,2)),"")</f>
        <v>44</v>
      </c>
      <c r="H469" s="5">
        <v>1</v>
      </c>
      <c r="I469" s="7" t="s">
        <v>11</v>
      </c>
      <c r="J469" s="7" t="s">
        <v>3</v>
      </c>
      <c r="K469" s="7" t="s">
        <v>46</v>
      </c>
      <c r="L469" s="5">
        <f>COUNTIF(K$2:K$526,K469)</f>
        <v>77</v>
      </c>
      <c r="M469" s="8">
        <v>19820930</v>
      </c>
      <c r="N469" s="19">
        <f ca="1">ROUND(((TODAY())-(DATEVALUE(REPLACE(REPLACE(M469,5,0,"-"),8,0,"-"))))/365,0)</f>
        <v>38</v>
      </c>
      <c r="O469" s="20"/>
      <c r="P469" s="20">
        <v>1</v>
      </c>
      <c r="Q469" s="20">
        <v>347</v>
      </c>
      <c r="R469" s="20"/>
      <c r="S469" s="20"/>
      <c r="T469" s="8">
        <v>19570621</v>
      </c>
      <c r="U469" s="20">
        <f ca="1">ROUND(((TODAY())-(DATEVALUE(REPLACE(REPLACE(T469,5,0,"-"),8,0,"-"))))/365,0)</f>
        <v>63</v>
      </c>
      <c r="V469" s="20">
        <f ca="1">COUNTIF(U$2:U$526,U469)</f>
        <v>32</v>
      </c>
      <c r="W469" s="8">
        <v>19570621</v>
      </c>
      <c r="X469" s="8" t="b">
        <f>T469=W469</f>
        <v>1</v>
      </c>
      <c r="Y469" s="5" t="s">
        <v>5</v>
      </c>
      <c r="Z469" s="20">
        <v>2</v>
      </c>
      <c r="AA469" s="5" t="s">
        <v>13</v>
      </c>
      <c r="AB469" s="5" t="s">
        <v>7</v>
      </c>
      <c r="AC469" s="5" t="s">
        <v>7</v>
      </c>
      <c r="AD469" s="7" t="s">
        <v>39</v>
      </c>
      <c r="AE469" s="7" t="s">
        <v>0</v>
      </c>
      <c r="AF469" s="8">
        <v>0</v>
      </c>
      <c r="AG469" s="8">
        <v>0</v>
      </c>
      <c r="AH469" s="7" t="s">
        <v>9</v>
      </c>
    </row>
    <row r="470" spans="1:34" ht="15.75" x14ac:dyDescent="0.3">
      <c r="A470" s="23" t="s">
        <v>765</v>
      </c>
      <c r="B470" s="27" t="str">
        <f>REPLACE(REPLACE(A470,3,0,"-"),6,0,"-")</f>
        <v>VE-22-30</v>
      </c>
      <c r="C470" s="25" t="str">
        <f>REPLACE(REPLACE(A470,1,1,""),2,4,"")</f>
        <v>E</v>
      </c>
      <c r="D470" s="6" t="str">
        <f>(REPLACE(A470,3,4,""))</f>
        <v>VE</v>
      </c>
      <c r="E470" s="5" t="str">
        <f>IFERROR(VALUE(LEFT($B470,2)),"")</f>
        <v/>
      </c>
      <c r="F470" s="5">
        <f>IFERROR(VALUE(MID($B470,4,2)),"")</f>
        <v>22</v>
      </c>
      <c r="G470" s="5">
        <f>IFERROR(VALUE(RIGHT($B470,2)),"")</f>
        <v>30</v>
      </c>
      <c r="H470" s="5">
        <v>1</v>
      </c>
      <c r="I470" s="7" t="s">
        <v>11</v>
      </c>
      <c r="J470" s="7" t="s">
        <v>3</v>
      </c>
      <c r="K470" s="7" t="s">
        <v>283</v>
      </c>
      <c r="L470" s="5">
        <f>COUNTIF(K$2:K$526,K470)</f>
        <v>9</v>
      </c>
      <c r="M470" s="8">
        <v>19950622</v>
      </c>
      <c r="N470" s="19">
        <f ca="1">ROUND(((TODAY())-(DATEVALUE(REPLACE(REPLACE(M470,5,0,"-"),8,0,"-"))))/365,0)</f>
        <v>25</v>
      </c>
      <c r="O470" s="20"/>
      <c r="P470" s="20">
        <v>2</v>
      </c>
      <c r="Q470" s="20">
        <v>646</v>
      </c>
      <c r="R470" s="20"/>
      <c r="S470" s="20"/>
      <c r="T470" s="8">
        <v>19570628</v>
      </c>
      <c r="U470" s="20">
        <f ca="1">ROUND(((TODAY())-(DATEVALUE(REPLACE(REPLACE(T470,5,0,"-"),8,0,"-"))))/365,0)</f>
        <v>63</v>
      </c>
      <c r="V470" s="20">
        <f ca="1">COUNTIF(U$2:U$526,U470)</f>
        <v>32</v>
      </c>
      <c r="W470" s="8">
        <v>19570628</v>
      </c>
      <c r="X470" s="8" t="b">
        <f>T470=W470</f>
        <v>1</v>
      </c>
      <c r="Y470" s="5" t="s">
        <v>9</v>
      </c>
      <c r="Z470" s="20">
        <v>2</v>
      </c>
      <c r="AA470" s="5" t="s">
        <v>13</v>
      </c>
      <c r="AB470" s="5" t="s">
        <v>7</v>
      </c>
      <c r="AC470" s="5" t="s">
        <v>7</v>
      </c>
      <c r="AD470" s="7" t="s">
        <v>592</v>
      </c>
      <c r="AE470" s="7" t="s">
        <v>0</v>
      </c>
      <c r="AF470" s="8">
        <v>0</v>
      </c>
      <c r="AG470" s="8">
        <v>0</v>
      </c>
      <c r="AH470" s="7" t="s">
        <v>9</v>
      </c>
    </row>
    <row r="471" spans="1:34" ht="15.75" x14ac:dyDescent="0.3">
      <c r="A471" s="23" t="s">
        <v>151</v>
      </c>
      <c r="B471" s="27" t="str">
        <f>REPLACE(REPLACE(A471,3,0,"-"),6,0,"-")</f>
        <v>ZF-98-28</v>
      </c>
      <c r="C471" s="25" t="str">
        <f>REPLACE(REPLACE(A471,1,1,""),2,4,"")</f>
        <v>F</v>
      </c>
      <c r="D471" s="6" t="str">
        <f>(REPLACE(A471,3,4,""))</f>
        <v>ZF</v>
      </c>
      <c r="E471" s="5" t="str">
        <f>IFERROR(VALUE(LEFT($B471,2)),"")</f>
        <v/>
      </c>
      <c r="F471" s="5">
        <f>IFERROR(VALUE(MID($B471,4,2)),"")</f>
        <v>98</v>
      </c>
      <c r="G471" s="5">
        <f>IFERROR(VALUE(RIGHT($B471,2)),"")</f>
        <v>28</v>
      </c>
      <c r="H471" s="5" t="s">
        <v>860</v>
      </c>
      <c r="I471" s="7" t="s">
        <v>11</v>
      </c>
      <c r="J471" s="7" t="s">
        <v>3</v>
      </c>
      <c r="K471" s="7" t="s">
        <v>46</v>
      </c>
      <c r="L471" s="5">
        <f>COUNTIF(K$2:K$526,K471)</f>
        <v>77</v>
      </c>
      <c r="M471" s="8">
        <v>20170802</v>
      </c>
      <c r="N471" s="19">
        <f ca="1">ROUND(((TODAY())-(DATEVALUE(REPLACE(REPLACE(M471,5,0,"-"),8,0,"-"))))/365,0)</f>
        <v>3</v>
      </c>
      <c r="O471" s="20">
        <v>2</v>
      </c>
      <c r="P471" s="20">
        <v>1</v>
      </c>
      <c r="Q471" s="20">
        <v>350</v>
      </c>
      <c r="R471" s="20">
        <v>160</v>
      </c>
      <c r="S471" s="20">
        <v>167</v>
      </c>
      <c r="T471" s="8">
        <v>19570630</v>
      </c>
      <c r="U471" s="20">
        <f ca="1">ROUND(((TODAY())-(DATEVALUE(REPLACE(REPLACE(T471,5,0,"-"),8,0,"-"))))/365,0)</f>
        <v>63</v>
      </c>
      <c r="V471" s="20">
        <f ca="1">COUNTIF(U$2:U$526,U471)</f>
        <v>32</v>
      </c>
      <c r="W471" s="8">
        <v>20170802</v>
      </c>
      <c r="X471" s="8" t="b">
        <f>T471=W471</f>
        <v>0</v>
      </c>
      <c r="Y471" s="5" t="s">
        <v>5</v>
      </c>
      <c r="Z471" s="20">
        <v>2</v>
      </c>
      <c r="AA471" s="5" t="s">
        <v>13</v>
      </c>
      <c r="AB471" s="5" t="s">
        <v>7</v>
      </c>
      <c r="AC471" s="5" t="s">
        <v>7</v>
      </c>
      <c r="AD471" s="7" t="s">
        <v>16</v>
      </c>
      <c r="AE471" s="7" t="s">
        <v>0</v>
      </c>
      <c r="AF471" s="8">
        <v>0.08</v>
      </c>
      <c r="AG471" s="8">
        <v>144</v>
      </c>
      <c r="AH471" s="7" t="s">
        <v>9</v>
      </c>
    </row>
    <row r="472" spans="1:34" ht="15.75" x14ac:dyDescent="0.3">
      <c r="A472" s="23" t="s">
        <v>445</v>
      </c>
      <c r="B472" s="27" t="str">
        <f>REPLACE(REPLACE(A472,3,0,"-"),6,0,"-")</f>
        <v>ZM-91-47</v>
      </c>
      <c r="C472" s="25" t="str">
        <f>REPLACE(REPLACE(A472,1,1,""),2,4,"")</f>
        <v>M</v>
      </c>
      <c r="D472" s="6" t="str">
        <f>(REPLACE(A472,3,4,""))</f>
        <v>ZM</v>
      </c>
      <c r="E472" s="5" t="str">
        <f>IFERROR(VALUE(LEFT($B472,2)),"")</f>
        <v/>
      </c>
      <c r="F472" s="5">
        <f>IFERROR(VALUE(MID($B472,4,2)),"")</f>
        <v>91</v>
      </c>
      <c r="G472" s="5">
        <f>IFERROR(VALUE(RIGHT($B472,2)),"")</f>
        <v>47</v>
      </c>
      <c r="H472" s="5" t="s">
        <v>860</v>
      </c>
      <c r="I472" s="7" t="s">
        <v>11</v>
      </c>
      <c r="J472" s="7" t="s">
        <v>3</v>
      </c>
      <c r="K472" s="7" t="s">
        <v>446</v>
      </c>
      <c r="L472" s="5">
        <f>COUNTIF(K$2:K$526,K472)</f>
        <v>1</v>
      </c>
      <c r="M472" s="8">
        <v>19990622</v>
      </c>
      <c r="N472" s="19">
        <f ca="1">ROUND(((TODAY())-(DATEVALUE(REPLACE(REPLACE(M472,5,0,"-"),8,0,"-"))))/365,0)</f>
        <v>21</v>
      </c>
      <c r="O472" s="20"/>
      <c r="P472" s="20">
        <v>1</v>
      </c>
      <c r="Q472" s="20">
        <v>346</v>
      </c>
      <c r="R472" s="20">
        <v>185</v>
      </c>
      <c r="S472" s="20">
        <v>192</v>
      </c>
      <c r="T472" s="8">
        <v>19570630</v>
      </c>
      <c r="U472" s="20">
        <f ca="1">ROUND(((TODAY())-(DATEVALUE(REPLACE(REPLACE(T472,5,0,"-"),8,0,"-"))))/365,0)</f>
        <v>63</v>
      </c>
      <c r="V472" s="20">
        <f ca="1">COUNTIF(U$2:U$526,U472)</f>
        <v>32</v>
      </c>
      <c r="W472" s="8">
        <v>19990622</v>
      </c>
      <c r="X472" s="8" t="b">
        <f>T472=W472</f>
        <v>0</v>
      </c>
      <c r="Y472" s="5" t="s">
        <v>5</v>
      </c>
      <c r="Z472" s="20">
        <v>2</v>
      </c>
      <c r="AA472" s="5" t="s">
        <v>13</v>
      </c>
      <c r="AB472" s="5" t="s">
        <v>7</v>
      </c>
      <c r="AC472" s="5" t="s">
        <v>7</v>
      </c>
      <c r="AD472" s="7" t="s">
        <v>447</v>
      </c>
      <c r="AE472" s="7" t="s">
        <v>0</v>
      </c>
      <c r="AF472" s="8">
        <v>0.74</v>
      </c>
      <c r="AG472" s="8">
        <v>143</v>
      </c>
      <c r="AH472" s="7" t="s">
        <v>9</v>
      </c>
    </row>
    <row r="473" spans="1:34" ht="15.75" x14ac:dyDescent="0.3">
      <c r="A473" s="23" t="s">
        <v>506</v>
      </c>
      <c r="B473" s="27" t="str">
        <f>REPLACE(REPLACE(A473,3,0,"-"),6,0,"-")</f>
        <v>ZF-79-06</v>
      </c>
      <c r="C473" s="25" t="str">
        <f>REPLACE(REPLACE(A473,1,1,""),2,4,"")</f>
        <v>F</v>
      </c>
      <c r="D473" s="6" t="str">
        <f>(REPLACE(A473,3,4,""))</f>
        <v>ZF</v>
      </c>
      <c r="E473" s="5" t="str">
        <f>IFERROR(VALUE(LEFT($B473,2)),"")</f>
        <v/>
      </c>
      <c r="F473" s="5">
        <f>IFERROR(VALUE(MID($B473,4,2)),"")</f>
        <v>79</v>
      </c>
      <c r="G473" s="5">
        <f>IFERROR(VALUE(RIGHT($B473,2)),"")</f>
        <v>6</v>
      </c>
      <c r="H473" s="5" t="s">
        <v>860</v>
      </c>
      <c r="I473" s="7" t="s">
        <v>11</v>
      </c>
      <c r="J473" s="7" t="s">
        <v>3</v>
      </c>
      <c r="K473" s="7" t="s">
        <v>507</v>
      </c>
      <c r="L473" s="5">
        <f>COUNTIF(K$2:K$526,K473)</f>
        <v>1</v>
      </c>
      <c r="M473" s="8">
        <v>20131003</v>
      </c>
      <c r="N473" s="19">
        <f ca="1">ROUND(((TODAY())-(DATEVALUE(REPLACE(REPLACE(M473,5,0,"-"),8,0,"-"))))/365,0)</f>
        <v>7</v>
      </c>
      <c r="O473" s="20">
        <v>2</v>
      </c>
      <c r="P473" s="20">
        <v>1</v>
      </c>
      <c r="Q473" s="20">
        <v>499</v>
      </c>
      <c r="R473" s="20">
        <v>185</v>
      </c>
      <c r="S473" s="20">
        <v>193</v>
      </c>
      <c r="T473" s="8">
        <v>19570630</v>
      </c>
      <c r="U473" s="20">
        <f ca="1">ROUND(((TODAY())-(DATEVALUE(REPLACE(REPLACE(T473,5,0,"-"),8,0,"-"))))/365,0)</f>
        <v>63</v>
      </c>
      <c r="V473" s="20">
        <f ca="1">COUNTIF(U$2:U$526,U473)</f>
        <v>32</v>
      </c>
      <c r="W473" s="8">
        <v>20131003</v>
      </c>
      <c r="X473" s="8" t="b">
        <f>T473=W473</f>
        <v>0</v>
      </c>
      <c r="Y473" s="5" t="s">
        <v>5</v>
      </c>
      <c r="Z473" s="20">
        <v>2</v>
      </c>
      <c r="AA473" s="5" t="s">
        <v>13</v>
      </c>
      <c r="AB473" s="5" t="s">
        <v>7</v>
      </c>
      <c r="AC473" s="5" t="s">
        <v>7</v>
      </c>
      <c r="AD473" s="7" t="s">
        <v>16</v>
      </c>
      <c r="AE473" s="7" t="s">
        <v>0</v>
      </c>
      <c r="AF473" s="8">
        <v>0.1</v>
      </c>
      <c r="AG473" s="8">
        <v>145</v>
      </c>
      <c r="AH473" s="7" t="s">
        <v>9</v>
      </c>
    </row>
    <row r="474" spans="1:34" ht="15.75" x14ac:dyDescent="0.3">
      <c r="A474" s="23" t="s">
        <v>537</v>
      </c>
      <c r="B474" s="27" t="str">
        <f>REPLACE(REPLACE(A474,3,0,"-"),6,0,"-")</f>
        <v>ZM-65-91</v>
      </c>
      <c r="C474" s="25" t="str">
        <f>REPLACE(REPLACE(A474,1,1,""),2,4,"")</f>
        <v>M</v>
      </c>
      <c r="D474" s="6" t="str">
        <f>(REPLACE(A474,3,4,""))</f>
        <v>ZM</v>
      </c>
      <c r="E474" s="5" t="str">
        <f>IFERROR(VALUE(LEFT($B474,2)),"")</f>
        <v/>
      </c>
      <c r="F474" s="5">
        <f>IFERROR(VALUE(MID($B474,4,2)),"")</f>
        <v>65</v>
      </c>
      <c r="G474" s="5">
        <f>IFERROR(VALUE(RIGHT($B474,2)),"")</f>
        <v>91</v>
      </c>
      <c r="H474" s="5" t="s">
        <v>860</v>
      </c>
      <c r="I474" s="7" t="s">
        <v>11</v>
      </c>
      <c r="J474" s="7" t="s">
        <v>3</v>
      </c>
      <c r="K474" s="7" t="s">
        <v>93</v>
      </c>
      <c r="L474" s="5">
        <f>COUNTIF(K$2:K$526,K474)</f>
        <v>12</v>
      </c>
      <c r="M474" s="8">
        <v>19951207</v>
      </c>
      <c r="N474" s="19">
        <f ca="1">ROUND(((TODAY())-(DATEVALUE(REPLACE(REPLACE(M474,5,0,"-"),8,0,"-"))))/365,0)</f>
        <v>25</v>
      </c>
      <c r="O474" s="20"/>
      <c r="P474" s="20">
        <v>4</v>
      </c>
      <c r="Q474" s="20">
        <v>995</v>
      </c>
      <c r="R474" s="20"/>
      <c r="S474" s="20"/>
      <c r="T474" s="8">
        <v>19570630</v>
      </c>
      <c r="U474" s="20">
        <f ca="1">ROUND(((TODAY())-(DATEVALUE(REPLACE(REPLACE(T474,5,0,"-"),8,0,"-"))))/365,0)</f>
        <v>63</v>
      </c>
      <c r="V474" s="20">
        <f ca="1">COUNTIF(U$2:U$526,U474)</f>
        <v>32</v>
      </c>
      <c r="W474" s="8">
        <v>19951207</v>
      </c>
      <c r="X474" s="8" t="b">
        <f>T474=W474</f>
        <v>0</v>
      </c>
      <c r="Y474" s="5" t="s">
        <v>5</v>
      </c>
      <c r="Z474" s="20">
        <v>2</v>
      </c>
      <c r="AA474" s="5" t="s">
        <v>13</v>
      </c>
      <c r="AB474" s="5" t="s">
        <v>7</v>
      </c>
      <c r="AC474" s="5" t="s">
        <v>7</v>
      </c>
      <c r="AD474" s="7" t="s">
        <v>538</v>
      </c>
      <c r="AE474" s="7" t="s">
        <v>0</v>
      </c>
      <c r="AF474" s="8">
        <v>0</v>
      </c>
      <c r="AG474" s="8"/>
      <c r="AH474" s="7" t="s">
        <v>9</v>
      </c>
    </row>
    <row r="475" spans="1:34" ht="15.75" x14ac:dyDescent="0.3">
      <c r="A475" s="23" t="s">
        <v>586</v>
      </c>
      <c r="B475" s="31" t="str">
        <f>REPLACE(REPLACE(A475,3,0,"-"),6,0,"-")</f>
        <v>MG-31-ZZ</v>
      </c>
      <c r="C475" s="25" t="str">
        <f>REPLACE(REPLACE(A475,1,1,""),2,4,"")</f>
        <v>G</v>
      </c>
      <c r="D475" s="6" t="str">
        <f>(REPLACE(A475,3,4,""))</f>
        <v>MG</v>
      </c>
      <c r="E475" s="5" t="str">
        <f>IFERROR(VALUE(LEFT($B475,2)),"")</f>
        <v/>
      </c>
      <c r="F475" s="5">
        <f>IFERROR(VALUE(MID($B475,4,2)),"")</f>
        <v>31</v>
      </c>
      <c r="G475" s="5" t="str">
        <f>IFERROR(VALUE(RIGHT($B475,2)),"")</f>
        <v/>
      </c>
      <c r="H475" s="5">
        <v>4</v>
      </c>
      <c r="I475" s="7" t="s">
        <v>11</v>
      </c>
      <c r="J475" s="7" t="s">
        <v>3</v>
      </c>
      <c r="K475" s="7" t="s">
        <v>20</v>
      </c>
      <c r="L475" s="5">
        <f>COUNTIF(K$2:K$526,K475)</f>
        <v>3</v>
      </c>
      <c r="M475" s="8">
        <v>20100705</v>
      </c>
      <c r="N475" s="19">
        <f ca="1">ROUND(((TODAY())-(DATEVALUE(REPLACE(REPLACE(M475,5,0,"-"),8,0,"-"))))/365,0)</f>
        <v>10</v>
      </c>
      <c r="O475" s="20"/>
      <c r="P475" s="20">
        <v>1</v>
      </c>
      <c r="Q475" s="20">
        <v>650</v>
      </c>
      <c r="R475" s="20"/>
      <c r="S475" s="20"/>
      <c r="T475" s="8">
        <v>19570630</v>
      </c>
      <c r="U475" s="20">
        <f ca="1">ROUND(((TODAY())-(DATEVALUE(REPLACE(REPLACE(T475,5,0,"-"),8,0,"-"))))/365,0)</f>
        <v>63</v>
      </c>
      <c r="V475" s="20">
        <f ca="1">COUNTIF(U$2:U$526,U475)</f>
        <v>32</v>
      </c>
      <c r="W475" s="8">
        <v>19860729</v>
      </c>
      <c r="X475" s="8" t="b">
        <f>T475=W475</f>
        <v>0</v>
      </c>
      <c r="Y475" s="5" t="s">
        <v>5</v>
      </c>
      <c r="Z475" s="20">
        <v>2</v>
      </c>
      <c r="AA475" s="5" t="s">
        <v>13</v>
      </c>
      <c r="AB475" s="5" t="s">
        <v>7</v>
      </c>
      <c r="AC475" s="5" t="s">
        <v>7</v>
      </c>
      <c r="AD475" s="7" t="s">
        <v>39</v>
      </c>
      <c r="AE475" s="7" t="s">
        <v>0</v>
      </c>
      <c r="AF475" s="8">
        <v>0</v>
      </c>
      <c r="AG475" s="8"/>
      <c r="AH475" s="7" t="s">
        <v>9</v>
      </c>
    </row>
    <row r="476" spans="1:34" ht="15.75" x14ac:dyDescent="0.3">
      <c r="A476" s="23" t="s">
        <v>726</v>
      </c>
      <c r="B476" s="30" t="str">
        <f>REPLACE(REPLACE(A476,3,0,"-"),6,0,"-")</f>
        <v>ZF-54-27</v>
      </c>
      <c r="C476" s="25" t="str">
        <f>REPLACE(REPLACE(A476,1,1,""),2,4,"")</f>
        <v>F</v>
      </c>
      <c r="D476" s="6" t="str">
        <f>(REPLACE(A476,3,4,""))</f>
        <v>ZF</v>
      </c>
      <c r="E476" s="5" t="str">
        <f>IFERROR(VALUE(LEFT($B476,2)),"")</f>
        <v/>
      </c>
      <c r="F476" s="5">
        <f>IFERROR(VALUE(MID($B476,4,2)),"")</f>
        <v>54</v>
      </c>
      <c r="G476" s="5">
        <f>IFERROR(VALUE(RIGHT($B476,2)),"")</f>
        <v>27</v>
      </c>
      <c r="H476" s="5" t="s">
        <v>860</v>
      </c>
      <c r="I476" s="7" t="s">
        <v>11</v>
      </c>
      <c r="J476" s="7" t="s">
        <v>3</v>
      </c>
      <c r="K476" s="7" t="s">
        <v>476</v>
      </c>
      <c r="L476" s="5">
        <f>COUNTIF(K$2:K$526,K476)</f>
        <v>2</v>
      </c>
      <c r="M476" s="8">
        <v>20180806</v>
      </c>
      <c r="N476" s="19">
        <f ca="1">ROUND(((TODAY())-(DATEVALUE(REPLACE(REPLACE(M476,5,0,"-"),8,0,"-"))))/365,0)</f>
        <v>2</v>
      </c>
      <c r="O476" s="20"/>
      <c r="P476" s="20">
        <v>4</v>
      </c>
      <c r="Q476" s="20">
        <v>997</v>
      </c>
      <c r="R476" s="20">
        <v>187</v>
      </c>
      <c r="S476" s="20">
        <v>194</v>
      </c>
      <c r="T476" s="8">
        <v>19570630</v>
      </c>
      <c r="U476" s="20">
        <f ca="1">ROUND(((TODAY())-(DATEVALUE(REPLACE(REPLACE(T476,5,0,"-"),8,0,"-"))))/365,0)</f>
        <v>63</v>
      </c>
      <c r="V476" s="20">
        <f ca="1">COUNTIF(U$2:U$526,U476)</f>
        <v>32</v>
      </c>
      <c r="W476" s="8">
        <v>20091216</v>
      </c>
      <c r="X476" s="8" t="b">
        <f>T476=W476</f>
        <v>0</v>
      </c>
      <c r="Y476" s="5" t="s">
        <v>5</v>
      </c>
      <c r="Z476" s="20">
        <v>2</v>
      </c>
      <c r="AA476" s="5" t="s">
        <v>13</v>
      </c>
      <c r="AB476" s="5" t="s">
        <v>7</v>
      </c>
      <c r="AC476" s="5" t="s">
        <v>7</v>
      </c>
      <c r="AD476" s="7" t="s">
        <v>94</v>
      </c>
      <c r="AE476" s="7" t="s">
        <v>0</v>
      </c>
      <c r="AF476" s="8">
        <v>0.17</v>
      </c>
      <c r="AG476" s="8">
        <v>142</v>
      </c>
      <c r="AH476" s="7" t="s">
        <v>9</v>
      </c>
    </row>
    <row r="477" spans="1:34" ht="15.75" x14ac:dyDescent="0.3">
      <c r="A477" s="23" t="s">
        <v>117</v>
      </c>
      <c r="B477" s="27" t="str">
        <f>REPLACE(REPLACE(A477,3,0,"-"),6,0,"-")</f>
        <v>TE-97-26</v>
      </c>
      <c r="C477" s="25" t="str">
        <f>REPLACE(REPLACE(A477,1,1,""),2,4,"")</f>
        <v>E</v>
      </c>
      <c r="D477" s="6" t="str">
        <f>(REPLACE(A477,3,4,""))</f>
        <v>TE</v>
      </c>
      <c r="E477" s="5" t="str">
        <f>IFERROR(VALUE(LEFT($B477,2)),"")</f>
        <v/>
      </c>
      <c r="F477" s="5">
        <f>IFERROR(VALUE(MID($B477,4,2)),"")</f>
        <v>97</v>
      </c>
      <c r="G477" s="5">
        <f>IFERROR(VALUE(RIGHT($B477,2)),"")</f>
        <v>26</v>
      </c>
      <c r="H477" s="5">
        <v>1</v>
      </c>
      <c r="I477" s="7" t="s">
        <v>11</v>
      </c>
      <c r="J477" s="7" t="s">
        <v>3</v>
      </c>
      <c r="K477" s="7" t="s">
        <v>38</v>
      </c>
      <c r="L477" s="5">
        <f>COUNTIF(K$2:K$526,K477)</f>
        <v>29</v>
      </c>
      <c r="M477" s="8">
        <v>19920914</v>
      </c>
      <c r="N477" s="19">
        <f ca="1">ROUND(((TODAY())-(DATEVALUE(REPLACE(REPLACE(M477,5,0,"-"),8,0,"-"))))/365,0)</f>
        <v>28</v>
      </c>
      <c r="O477" s="20"/>
      <c r="P477" s="20">
        <v>1</v>
      </c>
      <c r="Q477" s="20">
        <v>497</v>
      </c>
      <c r="R477" s="20"/>
      <c r="S477" s="20"/>
      <c r="T477" s="8">
        <v>19570713</v>
      </c>
      <c r="U477" s="20">
        <f ca="1">ROUND(((TODAY())-(DATEVALUE(REPLACE(REPLACE(T477,5,0,"-"),8,0,"-"))))/365,0)</f>
        <v>63</v>
      </c>
      <c r="V477" s="20">
        <f ca="1">COUNTIF(U$2:U$526,U477)</f>
        <v>32</v>
      </c>
      <c r="W477" s="8">
        <v>19570713</v>
      </c>
      <c r="X477" s="8" t="b">
        <f>T477=W477</f>
        <v>1</v>
      </c>
      <c r="Y477" s="5" t="s">
        <v>5</v>
      </c>
      <c r="Z477" s="20">
        <v>2</v>
      </c>
      <c r="AA477" s="5" t="s">
        <v>13</v>
      </c>
      <c r="AB477" s="5" t="s">
        <v>7</v>
      </c>
      <c r="AC477" s="5" t="s">
        <v>7</v>
      </c>
      <c r="AD477" s="7" t="s">
        <v>118</v>
      </c>
      <c r="AE477" s="7" t="s">
        <v>0</v>
      </c>
      <c r="AF477" s="8">
        <v>0</v>
      </c>
      <c r="AG477" s="8">
        <v>0</v>
      </c>
      <c r="AH477" s="7" t="s">
        <v>9</v>
      </c>
    </row>
    <row r="478" spans="1:34" ht="15.75" x14ac:dyDescent="0.3">
      <c r="A478" s="23" t="s">
        <v>678</v>
      </c>
      <c r="B478" s="27" t="str">
        <f>REPLACE(REPLACE(A478,3,0,"-"),6,0,"-")</f>
        <v>TH-04-61</v>
      </c>
      <c r="C478" s="25" t="str">
        <f>REPLACE(REPLACE(A478,1,1,""),2,4,"")</f>
        <v>H</v>
      </c>
      <c r="D478" s="6" t="str">
        <f>(REPLACE(A478,3,4,""))</f>
        <v>TH</v>
      </c>
      <c r="E478" s="5" t="str">
        <f>IFERROR(VALUE(LEFT($B478,2)),"")</f>
        <v/>
      </c>
      <c r="F478" s="5">
        <f>IFERROR(VALUE(MID($B478,4,2)),"")</f>
        <v>4</v>
      </c>
      <c r="G478" s="5">
        <f>IFERROR(VALUE(RIGHT($B478,2)),"")</f>
        <v>61</v>
      </c>
      <c r="H478" s="5">
        <v>1</v>
      </c>
      <c r="I478" s="7" t="s">
        <v>11</v>
      </c>
      <c r="J478" s="7" t="s">
        <v>3</v>
      </c>
      <c r="K478" s="7" t="s">
        <v>0</v>
      </c>
      <c r="L478" s="5">
        <f>COUNTIF(K$2:K$526,K478)</f>
        <v>37</v>
      </c>
      <c r="M478" s="8">
        <v>19960826</v>
      </c>
      <c r="N478" s="19">
        <f ca="1">ROUND(((TODAY())-(DATEVALUE(REPLACE(REPLACE(M478,5,0,"-"),8,0,"-"))))/365,0)</f>
        <v>24</v>
      </c>
      <c r="O478" s="20"/>
      <c r="P478" s="20">
        <v>1</v>
      </c>
      <c r="Q478" s="20">
        <v>500</v>
      </c>
      <c r="R478" s="20"/>
      <c r="S478" s="20"/>
      <c r="T478" s="8">
        <v>19570719</v>
      </c>
      <c r="U478" s="20">
        <f ca="1">ROUND(((TODAY())-(DATEVALUE(REPLACE(REPLACE(T478,5,0,"-"),8,0,"-"))))/365,0)</f>
        <v>63</v>
      </c>
      <c r="V478" s="20">
        <f ca="1">COUNTIF(U$2:U$526,U478)</f>
        <v>32</v>
      </c>
      <c r="W478" s="8">
        <v>19570719</v>
      </c>
      <c r="X478" s="8" t="b">
        <f>T478=W478</f>
        <v>1</v>
      </c>
      <c r="Y478" s="5" t="s">
        <v>5</v>
      </c>
      <c r="Z478" s="20">
        <v>2</v>
      </c>
      <c r="AA478" s="5" t="s">
        <v>13</v>
      </c>
      <c r="AB478" s="5" t="s">
        <v>7</v>
      </c>
      <c r="AC478" s="5" t="s">
        <v>7</v>
      </c>
      <c r="AD478" s="7" t="s">
        <v>679</v>
      </c>
      <c r="AE478" s="7" t="s">
        <v>0</v>
      </c>
      <c r="AF478" s="8">
        <v>0</v>
      </c>
      <c r="AG478" s="8"/>
      <c r="AH478" s="7" t="s">
        <v>9</v>
      </c>
    </row>
    <row r="479" spans="1:34" ht="15.75" x14ac:dyDescent="0.3">
      <c r="A479" s="23" t="s">
        <v>24</v>
      </c>
      <c r="B479" s="27" t="str">
        <f>REPLACE(REPLACE(A479,3,0,"-"),6,0,"-")</f>
        <v>ZM-87-29</v>
      </c>
      <c r="C479" s="25" t="str">
        <f>REPLACE(REPLACE(A479,1,1,""),2,4,"")</f>
        <v>M</v>
      </c>
      <c r="D479" s="6" t="str">
        <f>(REPLACE(A479,3,4,""))</f>
        <v>ZM</v>
      </c>
      <c r="E479" s="5" t="str">
        <f>IFERROR(VALUE(LEFT($B479,2)),"")</f>
        <v/>
      </c>
      <c r="F479" s="5">
        <f>IFERROR(VALUE(MID($B479,4,2)),"")</f>
        <v>87</v>
      </c>
      <c r="G479" s="5">
        <f>IFERROR(VALUE(RIGHT($B479,2)),"")</f>
        <v>29</v>
      </c>
      <c r="H479" s="5" t="s">
        <v>860</v>
      </c>
      <c r="I479" s="7" t="s">
        <v>11</v>
      </c>
      <c r="J479" s="7" t="s">
        <v>3</v>
      </c>
      <c r="K479" s="7" t="s">
        <v>25</v>
      </c>
      <c r="L479" s="5">
        <f>COUNTIF(K$2:K$526,K479)</f>
        <v>8</v>
      </c>
      <c r="M479" s="8">
        <v>20171123</v>
      </c>
      <c r="N479" s="19">
        <f ca="1">ROUND(((TODAY())-(DATEVALUE(REPLACE(REPLACE(M479,5,0,"-"),8,0,"-"))))/365,0)</f>
        <v>3</v>
      </c>
      <c r="O479" s="20"/>
      <c r="P479" s="20">
        <v>4</v>
      </c>
      <c r="Q479" s="20">
        <v>1000</v>
      </c>
      <c r="R479" s="20"/>
      <c r="S479" s="20"/>
      <c r="T479" s="8">
        <v>19570722</v>
      </c>
      <c r="U479" s="20">
        <f ca="1">ROUND(((TODAY())-(DATEVALUE(REPLACE(REPLACE(T479,5,0,"-"),8,0,"-"))))/365,0)</f>
        <v>63</v>
      </c>
      <c r="V479" s="20">
        <f ca="1">COUNTIF(U$2:U$526,U479)</f>
        <v>32</v>
      </c>
      <c r="W479" s="8">
        <v>19980916</v>
      </c>
      <c r="X479" s="8" t="b">
        <f>T479=W479</f>
        <v>0</v>
      </c>
      <c r="Y479" s="5" t="s">
        <v>5</v>
      </c>
      <c r="Z479" s="20"/>
      <c r="AA479" s="5" t="s">
        <v>13</v>
      </c>
      <c r="AB479" s="5" t="s">
        <v>7</v>
      </c>
      <c r="AC479" s="5" t="s">
        <v>7</v>
      </c>
      <c r="AD479" s="7" t="s">
        <v>26</v>
      </c>
      <c r="AE479" s="7" t="s">
        <v>0</v>
      </c>
      <c r="AF479" s="8">
        <v>0</v>
      </c>
      <c r="AG479" s="8"/>
      <c r="AH479" s="7" t="s">
        <v>5</v>
      </c>
    </row>
    <row r="480" spans="1:34" ht="15.75" x14ac:dyDescent="0.3">
      <c r="A480" s="23" t="s">
        <v>302</v>
      </c>
      <c r="B480" s="27" t="str">
        <f>REPLACE(REPLACE(A480,3,0,"-"),6,0,"-")</f>
        <v>ZF-71-32</v>
      </c>
      <c r="C480" s="25" t="str">
        <f>REPLACE(REPLACE(A480,1,1,""),2,4,"")</f>
        <v>F</v>
      </c>
      <c r="D480" s="6" t="str">
        <f>(REPLACE(A480,3,4,""))</f>
        <v>ZF</v>
      </c>
      <c r="E480" s="5" t="str">
        <f>IFERROR(VALUE(LEFT($B480,2)),"")</f>
        <v/>
      </c>
      <c r="F480" s="5">
        <f>IFERROR(VALUE(MID($B480,4,2)),"")</f>
        <v>71</v>
      </c>
      <c r="G480" s="5">
        <f>IFERROR(VALUE(RIGHT($B480,2)),"")</f>
        <v>32</v>
      </c>
      <c r="H480" s="5" t="s">
        <v>860</v>
      </c>
      <c r="I480" s="7" t="s">
        <v>11</v>
      </c>
      <c r="J480" s="7" t="s">
        <v>3</v>
      </c>
      <c r="K480" s="7" t="s">
        <v>303</v>
      </c>
      <c r="L480" s="5">
        <f>COUNTIF(K$2:K$526,K480)</f>
        <v>1</v>
      </c>
      <c r="M480" s="8">
        <v>20120628</v>
      </c>
      <c r="N480" s="19">
        <f ca="1">ROUND(((TODAY())-(DATEVALUE(REPLACE(REPLACE(M480,5,0,"-"),8,0,"-"))))/365,0)</f>
        <v>8</v>
      </c>
      <c r="O480" s="20">
        <v>2</v>
      </c>
      <c r="P480" s="20">
        <v>4</v>
      </c>
      <c r="Q480" s="20">
        <v>997</v>
      </c>
      <c r="R480" s="20">
        <v>211</v>
      </c>
      <c r="S480" s="20">
        <v>227</v>
      </c>
      <c r="T480" s="8">
        <v>19570726</v>
      </c>
      <c r="U480" s="20">
        <f ca="1">ROUND(((TODAY())-(DATEVALUE(REPLACE(REPLACE(T480,5,0,"-"),8,0,"-"))))/365,0)</f>
        <v>63</v>
      </c>
      <c r="V480" s="20">
        <f ca="1">COUNTIF(U$2:U$526,U480)</f>
        <v>32</v>
      </c>
      <c r="W480" s="8">
        <v>20120628</v>
      </c>
      <c r="X480" s="8" t="b">
        <f>T480=W480</f>
        <v>0</v>
      </c>
      <c r="Y480" s="5" t="s">
        <v>5</v>
      </c>
      <c r="Z480" s="20">
        <v>2</v>
      </c>
      <c r="AA480" s="5" t="s">
        <v>13</v>
      </c>
      <c r="AB480" s="5" t="s">
        <v>7</v>
      </c>
      <c r="AC480" s="5" t="s">
        <v>7</v>
      </c>
      <c r="AD480" s="7" t="s">
        <v>60</v>
      </c>
      <c r="AE480" s="7" t="s">
        <v>0</v>
      </c>
      <c r="AF480" s="8">
        <v>0.14000000000000001</v>
      </c>
      <c r="AG480" s="8">
        <v>147</v>
      </c>
      <c r="AH480" s="7" t="s">
        <v>9</v>
      </c>
    </row>
    <row r="481" spans="1:34" ht="15.75" x14ac:dyDescent="0.3">
      <c r="A481" s="23" t="s">
        <v>462</v>
      </c>
      <c r="B481" s="27" t="str">
        <f>REPLACE(REPLACE(A481,3,0,"-"),6,0,"-")</f>
        <v>TH-10-58</v>
      </c>
      <c r="C481" s="25" t="str">
        <f>REPLACE(REPLACE(A481,1,1,""),2,4,"")</f>
        <v>H</v>
      </c>
      <c r="D481" s="6" t="str">
        <f>(REPLACE(A481,3,4,""))</f>
        <v>TH</v>
      </c>
      <c r="E481" s="5" t="str">
        <f>IFERROR(VALUE(LEFT($B481,2)),"")</f>
        <v/>
      </c>
      <c r="F481" s="5">
        <f>IFERROR(VALUE(MID($B481,4,2)),"")</f>
        <v>10</v>
      </c>
      <c r="G481" s="5">
        <f>IFERROR(VALUE(RIGHT($B481,2)),"")</f>
        <v>58</v>
      </c>
      <c r="H481" s="5">
        <v>1</v>
      </c>
      <c r="I481" s="7" t="s">
        <v>11</v>
      </c>
      <c r="J481" s="7" t="s">
        <v>3</v>
      </c>
      <c r="K481" s="7" t="s">
        <v>46</v>
      </c>
      <c r="L481" s="5">
        <f>COUNTIF(K$2:K$526,K481)</f>
        <v>77</v>
      </c>
      <c r="M481" s="8">
        <v>19960827</v>
      </c>
      <c r="N481" s="19">
        <f ca="1">ROUND(((TODAY())-(DATEVALUE(REPLACE(REPLACE(M481,5,0,"-"),8,0,"-"))))/365,0)</f>
        <v>24</v>
      </c>
      <c r="O481" s="20"/>
      <c r="P481" s="20">
        <v>1</v>
      </c>
      <c r="Q481" s="20">
        <v>347</v>
      </c>
      <c r="R481" s="20"/>
      <c r="S481" s="20"/>
      <c r="T481" s="8">
        <v>19570731</v>
      </c>
      <c r="U481" s="20">
        <f ca="1">ROUND(((TODAY())-(DATEVALUE(REPLACE(REPLACE(T481,5,0,"-"),8,0,"-"))))/365,0)</f>
        <v>63</v>
      </c>
      <c r="V481" s="20">
        <f ca="1">COUNTIF(U$2:U$526,U481)</f>
        <v>32</v>
      </c>
      <c r="W481" s="8">
        <v>19570731</v>
      </c>
      <c r="X481" s="8" t="b">
        <f>T481=W481</f>
        <v>1</v>
      </c>
      <c r="Y481" s="5" t="s">
        <v>9</v>
      </c>
      <c r="Z481" s="20">
        <v>2</v>
      </c>
      <c r="AA481" s="5" t="s">
        <v>13</v>
      </c>
      <c r="AB481" s="5" t="s">
        <v>7</v>
      </c>
      <c r="AC481" s="5" t="s">
        <v>7</v>
      </c>
      <c r="AD481" s="7" t="s">
        <v>463</v>
      </c>
      <c r="AE481" s="7" t="s">
        <v>0</v>
      </c>
      <c r="AF481" s="8">
        <v>0</v>
      </c>
      <c r="AG481" s="8">
        <v>0</v>
      </c>
      <c r="AH481" s="7" t="s">
        <v>9</v>
      </c>
    </row>
    <row r="482" spans="1:34" ht="15.75" x14ac:dyDescent="0.3">
      <c r="A482" s="23" t="s">
        <v>403</v>
      </c>
      <c r="B482" s="27" t="str">
        <f>REPLACE(REPLACE(A482,3,0,"-"),6,0,"-")</f>
        <v>TH-29-20</v>
      </c>
      <c r="C482" s="25" t="str">
        <f>REPLACE(REPLACE(A482,1,1,""),2,4,"")</f>
        <v>H</v>
      </c>
      <c r="D482" s="6" t="str">
        <f>(REPLACE(A482,3,4,""))</f>
        <v>TH</v>
      </c>
      <c r="E482" s="5" t="str">
        <f>IFERROR(VALUE(LEFT($B482,2)),"")</f>
        <v/>
      </c>
      <c r="F482" s="5">
        <f>IFERROR(VALUE(MID($B482,4,2)),"")</f>
        <v>29</v>
      </c>
      <c r="G482" s="5">
        <f>IFERROR(VALUE(RIGHT($B482,2)),"")</f>
        <v>20</v>
      </c>
      <c r="H482" s="5">
        <v>1</v>
      </c>
      <c r="I482" s="7" t="s">
        <v>11</v>
      </c>
      <c r="J482" s="7" t="s">
        <v>3</v>
      </c>
      <c r="K482" s="7" t="s">
        <v>404</v>
      </c>
      <c r="L482" s="5">
        <f>COUNTIF(K$2:K$526,K482)</f>
        <v>1</v>
      </c>
      <c r="M482" s="8">
        <v>19570831</v>
      </c>
      <c r="N482" s="19">
        <f ca="1">ROUND(((TODAY())-(DATEVALUE(REPLACE(REPLACE(M482,5,0,"-"),8,0,"-"))))/365,0)</f>
        <v>63</v>
      </c>
      <c r="O482" s="20"/>
      <c r="P482" s="20">
        <v>4</v>
      </c>
      <c r="Q482" s="20">
        <v>997</v>
      </c>
      <c r="R482" s="20"/>
      <c r="S482" s="20"/>
      <c r="T482" s="8">
        <v>19570831</v>
      </c>
      <c r="U482" s="20">
        <f ca="1">ROUND(((TODAY())-(DATEVALUE(REPLACE(REPLACE(T482,5,0,"-"),8,0,"-"))))/365,0)</f>
        <v>63</v>
      </c>
      <c r="V482" s="20">
        <f ca="1">COUNTIF(U$2:U$526,U482)</f>
        <v>32</v>
      </c>
      <c r="W482" s="8">
        <v>19570831</v>
      </c>
      <c r="X482" s="8" t="b">
        <f>T482=W482</f>
        <v>1</v>
      </c>
      <c r="Y482" s="5" t="s">
        <v>5</v>
      </c>
      <c r="Z482" s="20">
        <v>2</v>
      </c>
      <c r="AA482" s="5" t="s">
        <v>13</v>
      </c>
      <c r="AB482" s="5" t="s">
        <v>7</v>
      </c>
      <c r="AC482" s="5" t="s">
        <v>7</v>
      </c>
      <c r="AD482" s="7" t="s">
        <v>405</v>
      </c>
      <c r="AE482" s="7" t="s">
        <v>0</v>
      </c>
      <c r="AF482" s="8">
        <v>0</v>
      </c>
      <c r="AG482" s="8">
        <v>0</v>
      </c>
      <c r="AH482" s="7" t="s">
        <v>9</v>
      </c>
    </row>
    <row r="483" spans="1:34" ht="15.75" x14ac:dyDescent="0.3">
      <c r="A483" s="23" t="s">
        <v>37</v>
      </c>
      <c r="B483" s="27" t="str">
        <f>REPLACE(REPLACE(A483,3,0,"-"),6,0,"-")</f>
        <v>XU-33-42</v>
      </c>
      <c r="C483" s="25" t="str">
        <f>REPLACE(REPLACE(A483,1,1,""),2,4,"")</f>
        <v>U</v>
      </c>
      <c r="D483" s="6" t="str">
        <f>(REPLACE(A483,3,4,""))</f>
        <v>XU</v>
      </c>
      <c r="E483" s="5" t="str">
        <f>IFERROR(VALUE(LEFT($B483,2)),"")</f>
        <v/>
      </c>
      <c r="F483" s="5">
        <f>IFERROR(VALUE(MID($B483,4,2)),"")</f>
        <v>33</v>
      </c>
      <c r="G483" s="5">
        <f>IFERROR(VALUE(RIGHT($B483,2)),"")</f>
        <v>42</v>
      </c>
      <c r="H483" s="5">
        <v>1</v>
      </c>
      <c r="I483" s="7" t="s">
        <v>11</v>
      </c>
      <c r="J483" s="7" t="s">
        <v>3</v>
      </c>
      <c r="K483" s="7" t="s">
        <v>38</v>
      </c>
      <c r="L483" s="5">
        <f>COUNTIF(K$2:K$526,K483)</f>
        <v>29</v>
      </c>
      <c r="M483" s="8">
        <v>19940112</v>
      </c>
      <c r="N483" s="19">
        <f ca="1">ROUND(((TODAY())-(DATEVALUE(REPLACE(REPLACE(M483,5,0,"-"),8,0,"-"))))/365,0)</f>
        <v>27</v>
      </c>
      <c r="O483" s="20"/>
      <c r="P483" s="20">
        <v>1</v>
      </c>
      <c r="Q483" s="20">
        <v>497</v>
      </c>
      <c r="R483" s="20"/>
      <c r="S483" s="20"/>
      <c r="T483" s="8">
        <v>19570921</v>
      </c>
      <c r="U483" s="20">
        <f ca="1">ROUND(((TODAY())-(DATEVALUE(REPLACE(REPLACE(T483,5,0,"-"),8,0,"-"))))/365,0)</f>
        <v>63</v>
      </c>
      <c r="V483" s="20">
        <f ca="1">COUNTIF(U$2:U$526,U483)</f>
        <v>32</v>
      </c>
      <c r="W483" s="8">
        <v>19570921</v>
      </c>
      <c r="X483" s="8" t="b">
        <f>T483=W483</f>
        <v>1</v>
      </c>
      <c r="Y483" s="5" t="s">
        <v>5</v>
      </c>
      <c r="Z483" s="20">
        <v>2</v>
      </c>
      <c r="AA483" s="5" t="s">
        <v>13</v>
      </c>
      <c r="AB483" s="5" t="s">
        <v>7</v>
      </c>
      <c r="AC483" s="5" t="s">
        <v>7</v>
      </c>
      <c r="AD483" s="7" t="s">
        <v>39</v>
      </c>
      <c r="AE483" s="7" t="s">
        <v>0</v>
      </c>
      <c r="AF483" s="8">
        <v>0</v>
      </c>
      <c r="AG483" s="8">
        <v>0</v>
      </c>
      <c r="AH483" s="7" t="s">
        <v>9</v>
      </c>
    </row>
    <row r="484" spans="1:34" ht="15.75" x14ac:dyDescent="0.3">
      <c r="A484" s="23" t="s">
        <v>419</v>
      </c>
      <c r="B484" s="27" t="str">
        <f>REPLACE(REPLACE(A484,3,0,"-"),6,0,"-")</f>
        <v>TE-02-01</v>
      </c>
      <c r="C484" s="25" t="str">
        <f>REPLACE(REPLACE(A484,1,1,""),2,4,"")</f>
        <v>E</v>
      </c>
      <c r="D484" s="6" t="str">
        <f>(REPLACE(A484,3,4,""))</f>
        <v>TE</v>
      </c>
      <c r="E484" s="5" t="str">
        <f>IFERROR(VALUE(LEFT($B484,2)),"")</f>
        <v/>
      </c>
      <c r="F484" s="5">
        <f>IFERROR(VALUE(MID($B484,4,2)),"")</f>
        <v>2</v>
      </c>
      <c r="G484" s="5">
        <f>IFERROR(VALUE(RIGHT($B484,2)),"")</f>
        <v>1</v>
      </c>
      <c r="H484" s="5">
        <v>1</v>
      </c>
      <c r="I484" s="7" t="s">
        <v>11</v>
      </c>
      <c r="J484" s="7" t="s">
        <v>3</v>
      </c>
      <c r="K484" s="7" t="s">
        <v>420</v>
      </c>
      <c r="L484" s="5">
        <f>COUNTIF(K$2:K$526,K484)</f>
        <v>2</v>
      </c>
      <c r="M484" s="8">
        <v>20150902</v>
      </c>
      <c r="N484" s="19">
        <f ca="1">ROUND(((TODAY())-(DATEVALUE(REPLACE(REPLACE(M484,5,0,"-"),8,0,"-"))))/365,0)</f>
        <v>5</v>
      </c>
      <c r="O484" s="20"/>
      <c r="P484" s="20">
        <v>1</v>
      </c>
      <c r="Q484" s="20">
        <v>347</v>
      </c>
      <c r="R484" s="20"/>
      <c r="S484" s="20"/>
      <c r="T484" s="8">
        <v>19571230</v>
      </c>
      <c r="U484" s="20">
        <f ca="1">ROUND(((TODAY())-(DATEVALUE(REPLACE(REPLACE(T484,5,0,"-"),8,0,"-"))))/365,0)</f>
        <v>63</v>
      </c>
      <c r="V484" s="20">
        <f ca="1">COUNTIF(U$2:U$526,U484)</f>
        <v>32</v>
      </c>
      <c r="W484" s="8">
        <v>19571230</v>
      </c>
      <c r="X484" s="8" t="b">
        <f>T484=W484</f>
        <v>1</v>
      </c>
      <c r="Y484" s="5" t="s">
        <v>5</v>
      </c>
      <c r="Z484" s="20">
        <v>2</v>
      </c>
      <c r="AA484" s="5" t="s">
        <v>13</v>
      </c>
      <c r="AB484" s="5" t="s">
        <v>7</v>
      </c>
      <c r="AC484" s="5" t="s">
        <v>7</v>
      </c>
      <c r="AD484" s="7" t="s">
        <v>286</v>
      </c>
      <c r="AE484" s="7" t="s">
        <v>0</v>
      </c>
      <c r="AF484" s="8">
        <v>0</v>
      </c>
      <c r="AG484" s="8">
        <v>0</v>
      </c>
      <c r="AH484" s="7" t="s">
        <v>9</v>
      </c>
    </row>
    <row r="485" spans="1:34" ht="15.75" x14ac:dyDescent="0.3">
      <c r="A485" s="23" t="s">
        <v>720</v>
      </c>
      <c r="B485" s="27" t="str">
        <f>REPLACE(REPLACE(A485,3,0,"-"),6,0,"-")</f>
        <v>SU-97-63</v>
      </c>
      <c r="C485" s="25" t="str">
        <f>REPLACE(REPLACE(A485,1,1,""),2,4,"")</f>
        <v>U</v>
      </c>
      <c r="D485" s="6" t="str">
        <f>(REPLACE(A485,3,4,""))</f>
        <v>SU</v>
      </c>
      <c r="E485" s="5" t="str">
        <f>IFERROR(VALUE(LEFT($B485,2)),"")</f>
        <v/>
      </c>
      <c r="F485" s="5">
        <f>IFERROR(VALUE(MID($B485,4,2)),"")</f>
        <v>97</v>
      </c>
      <c r="G485" s="5">
        <f>IFERROR(VALUE(RIGHT($B485,2)),"")</f>
        <v>63</v>
      </c>
      <c r="H485" s="5">
        <v>1</v>
      </c>
      <c r="I485" s="7" t="s">
        <v>11</v>
      </c>
      <c r="J485" s="7" t="s">
        <v>3</v>
      </c>
      <c r="K485" s="7" t="s">
        <v>420</v>
      </c>
      <c r="L485" s="5">
        <f>COUNTIF(K$2:K$526,K485)</f>
        <v>2</v>
      </c>
      <c r="M485" s="8">
        <v>20160414</v>
      </c>
      <c r="N485" s="19">
        <f ca="1">ROUND(((TODAY())-(DATEVALUE(REPLACE(REPLACE(M485,5,0,"-"),8,0,"-"))))/365,0)</f>
        <v>4</v>
      </c>
      <c r="O485" s="20">
        <v>2</v>
      </c>
      <c r="P485" s="20">
        <v>1</v>
      </c>
      <c r="Q485" s="20">
        <v>198</v>
      </c>
      <c r="R485" s="20">
        <v>122</v>
      </c>
      <c r="S485" s="20">
        <v>129</v>
      </c>
      <c r="T485" s="8">
        <v>19580212</v>
      </c>
      <c r="U485" s="20">
        <f ca="1">ROUND(((TODAY())-(DATEVALUE(REPLACE(REPLACE(T485,5,0,"-"),8,0,"-"))))/365,0)</f>
        <v>63</v>
      </c>
      <c r="V485" s="20">
        <f ca="1">COUNTIF(U$2:U$526,U485)</f>
        <v>32</v>
      </c>
      <c r="W485" s="8">
        <v>19580212</v>
      </c>
      <c r="X485" s="8" t="b">
        <f>T485=W485</f>
        <v>1</v>
      </c>
      <c r="Y485" s="5" t="s">
        <v>5</v>
      </c>
      <c r="Z485" s="20">
        <v>2</v>
      </c>
      <c r="AA485" s="5" t="s">
        <v>13</v>
      </c>
      <c r="AB485" s="5" t="s">
        <v>7</v>
      </c>
      <c r="AC485" s="5" t="s">
        <v>7</v>
      </c>
      <c r="AD485" s="7" t="s">
        <v>133</v>
      </c>
      <c r="AE485" s="7" t="s">
        <v>0</v>
      </c>
      <c r="AF485" s="8">
        <v>0.05</v>
      </c>
      <c r="AG485" s="8">
        <v>140</v>
      </c>
      <c r="AH485" s="7" t="s">
        <v>9</v>
      </c>
    </row>
    <row r="486" spans="1:34" ht="15.75" x14ac:dyDescent="0.3">
      <c r="A486" s="23" t="s">
        <v>663</v>
      </c>
      <c r="B486" s="27" t="str">
        <f>REPLACE(REPLACE(A486,3,0,"-"),6,0,"-")</f>
        <v>ZF-61-44</v>
      </c>
      <c r="C486" s="25" t="str">
        <f>REPLACE(REPLACE(A486,1,1,""),2,4,"")</f>
        <v>F</v>
      </c>
      <c r="D486" s="6" t="str">
        <f>(REPLACE(A486,3,4,""))</f>
        <v>ZF</v>
      </c>
      <c r="E486" s="5" t="str">
        <f>IFERROR(VALUE(LEFT($B486,2)),"")</f>
        <v/>
      </c>
      <c r="F486" s="5">
        <f>IFERROR(VALUE(MID($B486,4,2)),"")</f>
        <v>61</v>
      </c>
      <c r="G486" s="5">
        <f>IFERROR(VALUE(RIGHT($B486,2)),"")</f>
        <v>44</v>
      </c>
      <c r="H486" s="5" t="s">
        <v>860</v>
      </c>
      <c r="I486" s="7" t="s">
        <v>135</v>
      </c>
      <c r="J486" s="7" t="s">
        <v>3</v>
      </c>
      <c r="K486" s="7" t="s">
        <v>25</v>
      </c>
      <c r="L486" s="5">
        <f>COUNTIF(K$2:K$526,K486)</f>
        <v>8</v>
      </c>
      <c r="M486" s="8">
        <v>20110223</v>
      </c>
      <c r="N486" s="19">
        <f ca="1">ROUND(((TODAY())-(DATEVALUE(REPLACE(REPLACE(M486,5,0,"-"),8,0,"-"))))/365,0)</f>
        <v>10</v>
      </c>
      <c r="O486" s="20">
        <v>3</v>
      </c>
      <c r="P486" s="20">
        <v>4</v>
      </c>
      <c r="Q486" s="20">
        <v>1000</v>
      </c>
      <c r="R486" s="20">
        <v>280</v>
      </c>
      <c r="S486" s="20">
        <v>287</v>
      </c>
      <c r="T486" s="8">
        <v>19580325</v>
      </c>
      <c r="U486" s="20">
        <f ca="1">ROUND(((TODAY())-(DATEVALUE(REPLACE(REPLACE(T486,5,0,"-"),8,0,"-"))))/365,0)</f>
        <v>63</v>
      </c>
      <c r="V486" s="20">
        <f ca="1">COUNTIF(U$2:U$526,U486)</f>
        <v>32</v>
      </c>
      <c r="W486" s="8">
        <v>20110223</v>
      </c>
      <c r="X486" s="8" t="b">
        <f>T486=W486</f>
        <v>0</v>
      </c>
      <c r="Y486" s="5" t="s">
        <v>5</v>
      </c>
      <c r="Z486" s="20">
        <v>3</v>
      </c>
      <c r="AA486" s="5" t="s">
        <v>136</v>
      </c>
      <c r="AB486" s="5" t="s">
        <v>7</v>
      </c>
      <c r="AC486" s="5" t="s">
        <v>7</v>
      </c>
      <c r="AD486" s="7" t="s">
        <v>60</v>
      </c>
      <c r="AE486" s="7" t="s">
        <v>0</v>
      </c>
      <c r="AF486" s="8">
        <v>0.11</v>
      </c>
      <c r="AG486" s="8">
        <v>146</v>
      </c>
      <c r="AH486" s="7" t="s">
        <v>9</v>
      </c>
    </row>
    <row r="487" spans="1:34" ht="15.75" x14ac:dyDescent="0.3">
      <c r="A487" s="23" t="s">
        <v>363</v>
      </c>
      <c r="B487" s="27" t="str">
        <f>REPLACE(REPLACE(A487,3,0,"-"),6,0,"-")</f>
        <v>NM-06-98</v>
      </c>
      <c r="C487" s="25" t="str">
        <f>REPLACE(REPLACE(A487,1,1,""),2,4,"")</f>
        <v>M</v>
      </c>
      <c r="D487" s="6" t="str">
        <f>(REPLACE(A487,3,4,""))</f>
        <v>NM</v>
      </c>
      <c r="E487" s="5" t="str">
        <f>IFERROR(VALUE(LEFT($B487,2)),"")</f>
        <v/>
      </c>
      <c r="F487" s="5">
        <f>IFERROR(VALUE(MID($B487,4,2)),"")</f>
        <v>6</v>
      </c>
      <c r="G487" s="5">
        <f>IFERROR(VALUE(RIGHT($B487,2)),"")</f>
        <v>98</v>
      </c>
      <c r="H487" s="5" t="s">
        <v>860</v>
      </c>
      <c r="I487" s="7" t="s">
        <v>11</v>
      </c>
      <c r="J487" s="7" t="s">
        <v>3</v>
      </c>
      <c r="K487" s="7" t="s">
        <v>364</v>
      </c>
      <c r="L487" s="5">
        <f>COUNTIF(K$2:K$526,K487)</f>
        <v>1</v>
      </c>
      <c r="M487" s="8">
        <v>20190304</v>
      </c>
      <c r="N487" s="19">
        <f ca="1">ROUND(((TODAY())-(DATEVALUE(REPLACE(REPLACE(M487,5,0,"-"),8,0,"-"))))/365,0)</f>
        <v>2</v>
      </c>
      <c r="O487" s="20">
        <v>2</v>
      </c>
      <c r="P487" s="20"/>
      <c r="Q487" s="20">
        <v>997</v>
      </c>
      <c r="R487" s="20">
        <v>193</v>
      </c>
      <c r="S487" s="20">
        <v>200</v>
      </c>
      <c r="T487" s="8">
        <v>19580421</v>
      </c>
      <c r="U487" s="20">
        <f ca="1">ROUND(((TODAY())-(DATEVALUE(REPLACE(REPLACE(T487,5,0,"-"),8,0,"-"))))/365,0)</f>
        <v>63</v>
      </c>
      <c r="V487" s="20">
        <f ca="1">COUNTIF(U$2:U$526,U487)</f>
        <v>32</v>
      </c>
      <c r="W487" s="8">
        <v>20190304</v>
      </c>
      <c r="X487" s="8" t="b">
        <f>T487=W487</f>
        <v>0</v>
      </c>
      <c r="Y487" s="5" t="s">
        <v>5</v>
      </c>
      <c r="Z487" s="20">
        <v>2</v>
      </c>
      <c r="AA487" s="5" t="s">
        <v>13</v>
      </c>
      <c r="AB487" s="5" t="s">
        <v>7</v>
      </c>
      <c r="AC487" s="5" t="s">
        <v>7</v>
      </c>
      <c r="AD487" s="7" t="s">
        <v>365</v>
      </c>
      <c r="AE487" s="7" t="s">
        <v>366</v>
      </c>
      <c r="AF487" s="8">
        <v>0.17</v>
      </c>
      <c r="AG487" s="8">
        <v>142</v>
      </c>
      <c r="AH487" s="7" t="s">
        <v>9</v>
      </c>
    </row>
    <row r="488" spans="1:34" ht="15.75" x14ac:dyDescent="0.3">
      <c r="A488" s="23" t="s">
        <v>278</v>
      </c>
      <c r="B488" s="27" t="str">
        <f>REPLACE(REPLACE(A488,3,0,"-"),6,0,"-")</f>
        <v>TE-56-77</v>
      </c>
      <c r="C488" s="25" t="str">
        <f>REPLACE(REPLACE(A488,1,1,""),2,4,"")</f>
        <v>E</v>
      </c>
      <c r="D488" s="6" t="str">
        <f>(REPLACE(A488,3,4,""))</f>
        <v>TE</v>
      </c>
      <c r="E488" s="5" t="str">
        <f>IFERROR(VALUE(LEFT($B488,2)),"")</f>
        <v/>
      </c>
      <c r="F488" s="5">
        <f>IFERROR(VALUE(MID($B488,4,2)),"")</f>
        <v>56</v>
      </c>
      <c r="G488" s="5">
        <f>IFERROR(VALUE(RIGHT($B488,2)),"")</f>
        <v>77</v>
      </c>
      <c r="H488" s="5">
        <v>1</v>
      </c>
      <c r="I488" s="7" t="s">
        <v>11</v>
      </c>
      <c r="J488" s="7" t="s">
        <v>3</v>
      </c>
      <c r="K488" s="7" t="s">
        <v>46</v>
      </c>
      <c r="L488" s="5">
        <f>COUNTIF(K$2:K$526,K488)</f>
        <v>77</v>
      </c>
      <c r="M488" s="8">
        <v>19980605</v>
      </c>
      <c r="N488" s="19">
        <f ca="1">ROUND(((TODAY())-(DATEVALUE(REPLACE(REPLACE(M488,5,0,"-"),8,0,"-"))))/365,0)</f>
        <v>22</v>
      </c>
      <c r="O488" s="20"/>
      <c r="P488" s="20">
        <v>1</v>
      </c>
      <c r="Q488" s="20">
        <v>547</v>
      </c>
      <c r="R488" s="20"/>
      <c r="S488" s="20"/>
      <c r="T488" s="8">
        <v>19580423</v>
      </c>
      <c r="U488" s="20">
        <f ca="1">ROUND(((TODAY())-(DATEVALUE(REPLACE(REPLACE(T488,5,0,"-"),8,0,"-"))))/365,0)</f>
        <v>62</v>
      </c>
      <c r="V488" s="20">
        <f ca="1">COUNTIF(U$2:U$526,U488)</f>
        <v>9</v>
      </c>
      <c r="W488" s="8">
        <v>19580423</v>
      </c>
      <c r="X488" s="8" t="b">
        <f>T488=W488</f>
        <v>1</v>
      </c>
      <c r="Y488" s="5" t="s">
        <v>9</v>
      </c>
      <c r="Z488" s="20">
        <v>2</v>
      </c>
      <c r="AA488" s="5" t="s">
        <v>13</v>
      </c>
      <c r="AB488" s="5" t="s">
        <v>7</v>
      </c>
      <c r="AC488" s="5" t="s">
        <v>7</v>
      </c>
      <c r="AD488" s="7" t="s">
        <v>0</v>
      </c>
      <c r="AE488" s="7" t="s">
        <v>0</v>
      </c>
      <c r="AF488" s="8">
        <v>0</v>
      </c>
      <c r="AG488" s="8"/>
      <c r="AH488" s="7" t="s">
        <v>9</v>
      </c>
    </row>
    <row r="489" spans="1:34" ht="15.75" x14ac:dyDescent="0.3">
      <c r="A489" s="23" t="s">
        <v>599</v>
      </c>
      <c r="B489" s="27" t="str">
        <f>REPLACE(REPLACE(A489,3,0,"-"),6,0,"-")</f>
        <v>TR-33-70</v>
      </c>
      <c r="C489" s="25" t="str">
        <f>REPLACE(REPLACE(A489,1,1,""),2,4,"")</f>
        <v>R</v>
      </c>
      <c r="D489" s="6" t="str">
        <f>(REPLACE(A489,3,4,""))</f>
        <v>TR</v>
      </c>
      <c r="E489" s="5" t="str">
        <f>IFERROR(VALUE(LEFT($B489,2)),"")</f>
        <v/>
      </c>
      <c r="F489" s="5">
        <f>IFERROR(VALUE(MID($B489,4,2)),"")</f>
        <v>33</v>
      </c>
      <c r="G489" s="5">
        <f>IFERROR(VALUE(RIGHT($B489,2)),"")</f>
        <v>70</v>
      </c>
      <c r="H489" s="5">
        <v>1</v>
      </c>
      <c r="I489" s="7" t="s">
        <v>11</v>
      </c>
      <c r="J489" s="7" t="s">
        <v>3</v>
      </c>
      <c r="K489" s="7" t="s">
        <v>43</v>
      </c>
      <c r="L489" s="5">
        <f>COUNTIF(K$2:K$526,K489)</f>
        <v>10</v>
      </c>
      <c r="M489" s="8">
        <v>20060131</v>
      </c>
      <c r="N489" s="19">
        <f ca="1">ROUND(((TODAY())-(DATEVALUE(REPLACE(REPLACE(M489,5,0,"-"),8,0,"-"))))/365,0)</f>
        <v>15</v>
      </c>
      <c r="O489" s="20"/>
      <c r="P489" s="20">
        <v>1</v>
      </c>
      <c r="Q489" s="20">
        <v>598</v>
      </c>
      <c r="R489" s="20"/>
      <c r="S489" s="20"/>
      <c r="T489" s="8">
        <v>19580502</v>
      </c>
      <c r="U489" s="20">
        <f ca="1">ROUND(((TODAY())-(DATEVALUE(REPLACE(REPLACE(T489,5,0,"-"),8,0,"-"))))/365,0)</f>
        <v>62</v>
      </c>
      <c r="V489" s="20">
        <f ca="1">COUNTIF(U$2:U$526,U489)</f>
        <v>9</v>
      </c>
      <c r="W489" s="8">
        <v>19580502</v>
      </c>
      <c r="X489" s="8" t="b">
        <f>T489=W489</f>
        <v>1</v>
      </c>
      <c r="Y489" s="5" t="s">
        <v>5</v>
      </c>
      <c r="Z489" s="20">
        <v>2</v>
      </c>
      <c r="AA489" s="5" t="s">
        <v>13</v>
      </c>
      <c r="AB489" s="5" t="s">
        <v>7</v>
      </c>
      <c r="AC489" s="5" t="s">
        <v>7</v>
      </c>
      <c r="AD489" s="7" t="s">
        <v>39</v>
      </c>
      <c r="AE489" s="7" t="s">
        <v>0</v>
      </c>
      <c r="AF489" s="8">
        <v>0</v>
      </c>
      <c r="AG489" s="8">
        <v>0</v>
      </c>
      <c r="AH489" s="7" t="s">
        <v>9</v>
      </c>
    </row>
    <row r="490" spans="1:34" ht="15.75" x14ac:dyDescent="0.3">
      <c r="A490" s="23" t="s">
        <v>618</v>
      </c>
      <c r="B490" s="27" t="str">
        <f>REPLACE(REPLACE(A490,3,0,"-"),6,0,"-")</f>
        <v>TR-58-90</v>
      </c>
      <c r="C490" s="25" t="str">
        <f>REPLACE(REPLACE(A490,1,1,""),2,4,"")</f>
        <v>R</v>
      </c>
      <c r="D490" s="6" t="str">
        <f>(REPLACE(A490,3,4,""))</f>
        <v>TR</v>
      </c>
      <c r="E490" s="5" t="str">
        <f>IFERROR(VALUE(LEFT($B490,2)),"")</f>
        <v/>
      </c>
      <c r="F490" s="5">
        <f>IFERROR(VALUE(MID($B490,4,2)),"")</f>
        <v>58</v>
      </c>
      <c r="G490" s="5">
        <f>IFERROR(VALUE(RIGHT($B490,2)),"")</f>
        <v>90</v>
      </c>
      <c r="H490" s="5">
        <v>1</v>
      </c>
      <c r="I490" s="7" t="s">
        <v>11</v>
      </c>
      <c r="J490" s="7" t="s">
        <v>3</v>
      </c>
      <c r="K490" s="7" t="s">
        <v>234</v>
      </c>
      <c r="L490" s="5">
        <f>COUNTIF(K$2:K$526,K490)</f>
        <v>5</v>
      </c>
      <c r="M490" s="8">
        <v>20200415</v>
      </c>
      <c r="N490" s="19">
        <f ca="1">ROUND(((TODAY())-(DATEVALUE(REPLACE(REPLACE(M490,5,0,"-"),8,0,"-"))))/365,0)</f>
        <v>0</v>
      </c>
      <c r="O490" s="20"/>
      <c r="P490" s="20">
        <v>1</v>
      </c>
      <c r="Q490" s="20">
        <v>350</v>
      </c>
      <c r="R490" s="20"/>
      <c r="S490" s="20"/>
      <c r="T490" s="8">
        <v>19580605</v>
      </c>
      <c r="U490" s="20">
        <f ca="1">ROUND(((TODAY())-(DATEVALUE(REPLACE(REPLACE(T490,5,0,"-"),8,0,"-"))))/365,0)</f>
        <v>62</v>
      </c>
      <c r="V490" s="20">
        <f ca="1">COUNTIF(U$2:U$526,U490)</f>
        <v>9</v>
      </c>
      <c r="W490" s="8">
        <v>19580605</v>
      </c>
      <c r="X490" s="8" t="b">
        <f>T490=W490</f>
        <v>1</v>
      </c>
      <c r="Y490" s="5" t="s">
        <v>5</v>
      </c>
      <c r="Z490" s="20">
        <v>2</v>
      </c>
      <c r="AA490" s="5" t="s">
        <v>13</v>
      </c>
      <c r="AB490" s="5" t="s">
        <v>7</v>
      </c>
      <c r="AC490" s="5" t="s">
        <v>7</v>
      </c>
      <c r="AD490" s="7" t="s">
        <v>115</v>
      </c>
      <c r="AE490" s="7" t="s">
        <v>0</v>
      </c>
      <c r="AF490" s="8">
        <v>0</v>
      </c>
      <c r="AG490" s="8"/>
      <c r="AH490" s="7" t="s">
        <v>9</v>
      </c>
    </row>
    <row r="491" spans="1:34" ht="15.75" x14ac:dyDescent="0.3">
      <c r="A491" s="23" t="s">
        <v>407</v>
      </c>
      <c r="B491" s="27" t="str">
        <f>REPLACE(REPLACE(A491,3,0,"-"),6,0,"-")</f>
        <v>NM-09-07</v>
      </c>
      <c r="C491" s="25" t="str">
        <f>REPLACE(REPLACE(A491,1,1,""),2,4,"")</f>
        <v>M</v>
      </c>
      <c r="D491" s="6" t="str">
        <f>(REPLACE(A491,3,4,""))</f>
        <v>NM</v>
      </c>
      <c r="E491" s="5" t="str">
        <f>IFERROR(VALUE(LEFT($B491,2)),"")</f>
        <v/>
      </c>
      <c r="F491" s="5">
        <f>IFERROR(VALUE(MID($B491,4,2)),"")</f>
        <v>9</v>
      </c>
      <c r="G491" s="5">
        <f>IFERROR(VALUE(RIGHT($B491,2)),"")</f>
        <v>7</v>
      </c>
      <c r="H491" s="5" t="s">
        <v>860</v>
      </c>
      <c r="I491" s="7" t="s">
        <v>11</v>
      </c>
      <c r="J491" s="7" t="s">
        <v>3</v>
      </c>
      <c r="K491" s="7" t="s">
        <v>408</v>
      </c>
      <c r="L491" s="5">
        <f>COUNTIF(K$2:K$526,K491)</f>
        <v>1</v>
      </c>
      <c r="M491" s="8">
        <v>20190607</v>
      </c>
      <c r="N491" s="19">
        <f ca="1">ROUND(((TODAY())-(DATEVALUE(REPLACE(REPLACE(M491,5,0,"-"),8,0,"-"))))/365,0)</f>
        <v>1</v>
      </c>
      <c r="O491" s="20">
        <v>2</v>
      </c>
      <c r="P491" s="20">
        <v>1</v>
      </c>
      <c r="Q491" s="20">
        <v>347</v>
      </c>
      <c r="R491" s="20">
        <v>160</v>
      </c>
      <c r="S491" s="20">
        <v>167</v>
      </c>
      <c r="T491" s="8">
        <v>19580630</v>
      </c>
      <c r="U491" s="20">
        <f ca="1">ROUND(((TODAY())-(DATEVALUE(REPLACE(REPLACE(T491,5,0,"-"),8,0,"-"))))/365,0)</f>
        <v>62</v>
      </c>
      <c r="V491" s="20">
        <f ca="1">COUNTIF(U$2:U$526,U491)</f>
        <v>9</v>
      </c>
      <c r="W491" s="8">
        <v>20190607</v>
      </c>
      <c r="X491" s="8" t="b">
        <f>T491=W491</f>
        <v>0</v>
      </c>
      <c r="Y491" s="5" t="s">
        <v>5</v>
      </c>
      <c r="Z491" s="20">
        <v>2</v>
      </c>
      <c r="AA491" s="5" t="s">
        <v>13</v>
      </c>
      <c r="AB491" s="5" t="s">
        <v>7</v>
      </c>
      <c r="AC491" s="5" t="s">
        <v>7</v>
      </c>
      <c r="AD491" s="7" t="s">
        <v>94</v>
      </c>
      <c r="AE491" s="7" t="s">
        <v>0</v>
      </c>
      <c r="AF491" s="8">
        <v>0.08</v>
      </c>
      <c r="AG491" s="8">
        <v>143</v>
      </c>
      <c r="AH491" s="7" t="s">
        <v>9</v>
      </c>
    </row>
    <row r="492" spans="1:34" ht="15.75" x14ac:dyDescent="0.3">
      <c r="A492" s="23" t="s">
        <v>555</v>
      </c>
      <c r="B492" s="27" t="str">
        <f>REPLACE(REPLACE(A492,3,0,"-"),6,0,"-")</f>
        <v>ZM-86-59</v>
      </c>
      <c r="C492" s="25" t="str">
        <f>REPLACE(REPLACE(A492,1,1,""),2,4,"")</f>
        <v>M</v>
      </c>
      <c r="D492" s="6" t="str">
        <f>(REPLACE(A492,3,4,""))</f>
        <v>ZM</v>
      </c>
      <c r="E492" s="5" t="str">
        <f>IFERROR(VALUE(LEFT($B492,2)),"")</f>
        <v/>
      </c>
      <c r="F492" s="5">
        <f>IFERROR(VALUE(MID($B492,4,2)),"")</f>
        <v>86</v>
      </c>
      <c r="G492" s="5">
        <f>IFERROR(VALUE(RIGHT($B492,2)),"")</f>
        <v>59</v>
      </c>
      <c r="H492" s="5" t="s">
        <v>860</v>
      </c>
      <c r="I492" s="7" t="s">
        <v>11</v>
      </c>
      <c r="J492" s="7" t="s">
        <v>3</v>
      </c>
      <c r="K492" s="7" t="s">
        <v>246</v>
      </c>
      <c r="L492" s="5">
        <f>COUNTIF(K$2:K$526,K492)</f>
        <v>2</v>
      </c>
      <c r="M492" s="8">
        <v>19980728</v>
      </c>
      <c r="N492" s="19">
        <f ca="1">ROUND(((TODAY())-(DATEVALUE(REPLACE(REPLACE(M492,5,0,"-"),8,0,"-"))))/365,0)</f>
        <v>22</v>
      </c>
      <c r="O492" s="20"/>
      <c r="P492" s="20">
        <v>2</v>
      </c>
      <c r="Q492" s="20">
        <v>650</v>
      </c>
      <c r="R492" s="20"/>
      <c r="S492" s="20"/>
      <c r="T492" s="8">
        <v>19580630</v>
      </c>
      <c r="U492" s="20">
        <f ca="1">ROUND(((TODAY())-(DATEVALUE(REPLACE(REPLACE(T492,5,0,"-"),8,0,"-"))))/365,0)</f>
        <v>62</v>
      </c>
      <c r="V492" s="20">
        <f ca="1">COUNTIF(U$2:U$526,U492)</f>
        <v>9</v>
      </c>
      <c r="W492" s="8">
        <v>19980728</v>
      </c>
      <c r="X492" s="8" t="b">
        <f>T492=W492</f>
        <v>0</v>
      </c>
      <c r="Y492" s="5" t="s">
        <v>5</v>
      </c>
      <c r="Z492" s="20">
        <v>2</v>
      </c>
      <c r="AA492" s="5" t="s">
        <v>13</v>
      </c>
      <c r="AB492" s="5" t="s">
        <v>7</v>
      </c>
      <c r="AC492" s="5" t="s">
        <v>7</v>
      </c>
      <c r="AD492" s="7" t="s">
        <v>47</v>
      </c>
      <c r="AE492" s="7" t="s">
        <v>0</v>
      </c>
      <c r="AF492" s="8">
        <v>0</v>
      </c>
      <c r="AG492" s="8"/>
      <c r="AH492" s="7" t="s">
        <v>9</v>
      </c>
    </row>
    <row r="493" spans="1:34" ht="15.75" x14ac:dyDescent="0.3">
      <c r="A493" s="23" t="s">
        <v>716</v>
      </c>
      <c r="B493" s="27" t="str">
        <f>REPLACE(REPLACE(A493,3,0,"-"),6,0,"-")</f>
        <v>ZF-31-73</v>
      </c>
      <c r="C493" s="25" t="str">
        <f>REPLACE(REPLACE(A493,1,1,""),2,4,"")</f>
        <v>F</v>
      </c>
      <c r="D493" s="6" t="str">
        <f>(REPLACE(A493,3,4,""))</f>
        <v>ZF</v>
      </c>
      <c r="E493" s="5" t="str">
        <f>IFERROR(VALUE(LEFT($B493,2)),"")</f>
        <v/>
      </c>
      <c r="F493" s="5">
        <f>IFERROR(VALUE(MID($B493,4,2)),"")</f>
        <v>31</v>
      </c>
      <c r="G493" s="5">
        <f>IFERROR(VALUE(RIGHT($B493,2)),"")</f>
        <v>73</v>
      </c>
      <c r="H493" s="5" t="s">
        <v>860</v>
      </c>
      <c r="I493" s="7" t="s">
        <v>11</v>
      </c>
      <c r="J493" s="7" t="s">
        <v>3</v>
      </c>
      <c r="K493" s="7" t="s">
        <v>31</v>
      </c>
      <c r="L493" s="5">
        <f>COUNTIF(K$2:K$526,K493)</f>
        <v>15</v>
      </c>
      <c r="M493" s="8">
        <v>20171214</v>
      </c>
      <c r="N493" s="19">
        <f ca="1">ROUND(((TODAY())-(DATEVALUE(REPLACE(REPLACE(M493,5,0,"-"),8,0,"-"))))/365,0)</f>
        <v>3</v>
      </c>
      <c r="O493" s="20"/>
      <c r="P493" s="20">
        <v>2</v>
      </c>
      <c r="Q493" s="20">
        <v>500</v>
      </c>
      <c r="R493" s="20">
        <v>195</v>
      </c>
      <c r="S493" s="20">
        <v>202</v>
      </c>
      <c r="T493" s="8">
        <v>19580630</v>
      </c>
      <c r="U493" s="20">
        <f ca="1">ROUND(((TODAY())-(DATEVALUE(REPLACE(REPLACE(T493,5,0,"-"),8,0,"-"))))/365,0)</f>
        <v>62</v>
      </c>
      <c r="V493" s="20">
        <f ca="1">COUNTIF(U$2:U$526,U493)</f>
        <v>9</v>
      </c>
      <c r="W493" s="8">
        <v>20060428</v>
      </c>
      <c r="X493" s="8" t="b">
        <f>T493=W493</f>
        <v>0</v>
      </c>
      <c r="Y493" s="5" t="s">
        <v>5</v>
      </c>
      <c r="Z493" s="20">
        <v>2</v>
      </c>
      <c r="AA493" s="5" t="s">
        <v>13</v>
      </c>
      <c r="AB493" s="5" t="s">
        <v>7</v>
      </c>
      <c r="AC493" s="5" t="s">
        <v>7</v>
      </c>
      <c r="AD493" s="7" t="s">
        <v>592</v>
      </c>
      <c r="AE493" s="7" t="s">
        <v>0</v>
      </c>
      <c r="AF493" s="8">
        <v>0.12</v>
      </c>
      <c r="AG493" s="8">
        <v>145</v>
      </c>
      <c r="AH493" s="7" t="s">
        <v>9</v>
      </c>
    </row>
    <row r="494" spans="1:34" ht="15.75" x14ac:dyDescent="0.3">
      <c r="A494" s="23" t="s">
        <v>536</v>
      </c>
      <c r="B494" s="27" t="str">
        <f>REPLACE(REPLACE(A494,3,0,"-"),6,0,"-")</f>
        <v>ZM-87-69</v>
      </c>
      <c r="C494" s="25" t="str">
        <f>REPLACE(REPLACE(A494,1,1,""),2,4,"")</f>
        <v>M</v>
      </c>
      <c r="D494" s="6" t="str">
        <f>(REPLACE(A494,3,4,""))</f>
        <v>ZM</v>
      </c>
      <c r="E494" s="5" t="str">
        <f>IFERROR(VALUE(LEFT($B494,2)),"")</f>
        <v/>
      </c>
      <c r="F494" s="5">
        <f>IFERROR(VALUE(MID($B494,4,2)),"")</f>
        <v>87</v>
      </c>
      <c r="G494" s="5">
        <f>IFERROR(VALUE(RIGHT($B494,2)),"")</f>
        <v>69</v>
      </c>
      <c r="H494" s="5" t="s">
        <v>860</v>
      </c>
      <c r="I494" s="7" t="s">
        <v>11</v>
      </c>
      <c r="J494" s="7" t="s">
        <v>3</v>
      </c>
      <c r="K494" s="7" t="s">
        <v>283</v>
      </c>
      <c r="L494" s="5">
        <f>COUNTIF(K$2:K$526,K494)</f>
        <v>9</v>
      </c>
      <c r="M494" s="8">
        <v>20160826</v>
      </c>
      <c r="N494" s="19">
        <f ca="1">ROUND(((TODAY())-(DATEVALUE(REPLACE(REPLACE(M494,5,0,"-"),8,0,"-"))))/365,0)</f>
        <v>4</v>
      </c>
      <c r="O494" s="20"/>
      <c r="P494" s="20">
        <v>2</v>
      </c>
      <c r="Q494" s="20">
        <v>647</v>
      </c>
      <c r="R494" s="20"/>
      <c r="S494" s="20"/>
      <c r="T494" s="8">
        <v>19580905</v>
      </c>
      <c r="U494" s="20">
        <f ca="1">ROUND(((TODAY())-(DATEVALUE(REPLACE(REPLACE(T494,5,0,"-"),8,0,"-"))))/365,0)</f>
        <v>62</v>
      </c>
      <c r="V494" s="20">
        <f ca="1">COUNTIF(U$2:U$526,U494)</f>
        <v>9</v>
      </c>
      <c r="W494" s="8">
        <v>19980923</v>
      </c>
      <c r="X494" s="8" t="b">
        <f>T494=W494</f>
        <v>0</v>
      </c>
      <c r="Y494" s="5" t="s">
        <v>5</v>
      </c>
      <c r="Z494" s="20">
        <v>2</v>
      </c>
      <c r="AA494" s="5" t="s">
        <v>13</v>
      </c>
      <c r="AB494" s="5" t="s">
        <v>7</v>
      </c>
      <c r="AC494" s="5" t="s">
        <v>7</v>
      </c>
      <c r="AD494" s="7" t="s">
        <v>14</v>
      </c>
      <c r="AE494" s="7" t="s">
        <v>0</v>
      </c>
      <c r="AF494" s="8">
        <v>0</v>
      </c>
      <c r="AG494" s="8"/>
      <c r="AH494" s="7" t="s">
        <v>9</v>
      </c>
    </row>
    <row r="495" spans="1:34" ht="15.75" x14ac:dyDescent="0.3">
      <c r="A495" s="23" t="s">
        <v>731</v>
      </c>
      <c r="B495" s="27" t="str">
        <f>REPLACE(REPLACE(A495,3,0,"-"),6,0,"-")</f>
        <v>TE-02-00</v>
      </c>
      <c r="C495" s="25" t="str">
        <f>REPLACE(REPLACE(A495,1,1,""),2,4,"")</f>
        <v>E</v>
      </c>
      <c r="D495" s="6" t="str">
        <f>(REPLACE(A495,3,4,""))</f>
        <v>TE</v>
      </c>
      <c r="E495" s="5" t="str">
        <f>IFERROR(VALUE(LEFT($B495,2)),"")</f>
        <v/>
      </c>
      <c r="F495" s="5">
        <f>IFERROR(VALUE(MID($B495,4,2)),"")</f>
        <v>2</v>
      </c>
      <c r="G495" s="5">
        <f>IFERROR(VALUE(RIGHT($B495,2)),"")</f>
        <v>0</v>
      </c>
      <c r="H495" s="5">
        <v>1</v>
      </c>
      <c r="I495" s="7" t="s">
        <v>11</v>
      </c>
      <c r="J495" s="7" t="s">
        <v>3</v>
      </c>
      <c r="K495" s="7" t="s">
        <v>46</v>
      </c>
      <c r="L495" s="5">
        <f>COUNTIF(K$2:K$526,K495)</f>
        <v>77</v>
      </c>
      <c r="M495" s="8">
        <v>19860106</v>
      </c>
      <c r="N495" s="19">
        <f ca="1">ROUND(((TODAY())-(DATEVALUE(REPLACE(REPLACE(M495,5,0,"-"),8,0,"-"))))/365,0)</f>
        <v>35</v>
      </c>
      <c r="O495" s="20"/>
      <c r="P495" s="20">
        <v>1</v>
      </c>
      <c r="Q495" s="20">
        <v>347</v>
      </c>
      <c r="R495" s="20"/>
      <c r="S495" s="20"/>
      <c r="T495" s="8">
        <v>19580916</v>
      </c>
      <c r="U495" s="20">
        <f ca="1">ROUND(((TODAY())-(DATEVALUE(REPLACE(REPLACE(T495,5,0,"-"),8,0,"-"))))/365,0)</f>
        <v>62</v>
      </c>
      <c r="V495" s="20">
        <f ca="1">COUNTIF(U$2:U$526,U495)</f>
        <v>9</v>
      </c>
      <c r="W495" s="8">
        <v>19580916</v>
      </c>
      <c r="X495" s="8" t="b">
        <f>T495=W495</f>
        <v>1</v>
      </c>
      <c r="Y495" s="5" t="s">
        <v>5</v>
      </c>
      <c r="Z495" s="20">
        <v>2</v>
      </c>
      <c r="AA495" s="5" t="s">
        <v>13</v>
      </c>
      <c r="AB495" s="5" t="s">
        <v>7</v>
      </c>
      <c r="AC495" s="5" t="s">
        <v>7</v>
      </c>
      <c r="AD495" s="7" t="s">
        <v>732</v>
      </c>
      <c r="AE495" s="7" t="s">
        <v>0</v>
      </c>
      <c r="AF495" s="8">
        <v>0</v>
      </c>
      <c r="AG495" s="8">
        <v>0</v>
      </c>
      <c r="AH495" s="7" t="s">
        <v>9</v>
      </c>
    </row>
    <row r="496" spans="1:34" ht="15.75" x14ac:dyDescent="0.3">
      <c r="A496" s="23" t="s">
        <v>254</v>
      </c>
      <c r="B496" s="27" t="str">
        <f>REPLACE(REPLACE(A496,3,0,"-"),6,0,"-")</f>
        <v>ZM-99-56</v>
      </c>
      <c r="C496" s="25" t="str">
        <f>REPLACE(REPLACE(A496,1,1,""),2,4,"")</f>
        <v>M</v>
      </c>
      <c r="D496" s="6" t="str">
        <f>(REPLACE(A496,3,4,""))</f>
        <v>ZM</v>
      </c>
      <c r="E496" s="5" t="str">
        <f>IFERROR(VALUE(LEFT($B496,2)),"")</f>
        <v/>
      </c>
      <c r="F496" s="5">
        <f>IFERROR(VALUE(MID($B496,4,2)),"")</f>
        <v>99</v>
      </c>
      <c r="G496" s="5">
        <f>IFERROR(VALUE(RIGHT($B496,2)),"")</f>
        <v>56</v>
      </c>
      <c r="H496" s="5" t="s">
        <v>860</v>
      </c>
      <c r="I496" s="7" t="s">
        <v>11</v>
      </c>
      <c r="J496" s="7" t="s">
        <v>3</v>
      </c>
      <c r="K496" s="7" t="s">
        <v>132</v>
      </c>
      <c r="L496" s="5">
        <f>COUNTIF(K$2:K$526,K496)</f>
        <v>3</v>
      </c>
      <c r="M496" s="8">
        <v>20001011</v>
      </c>
      <c r="N496" s="19">
        <f ca="1">ROUND(((TODAY())-(DATEVALUE(REPLACE(REPLACE(M496,5,0,"-"),8,0,"-"))))/365,0)</f>
        <v>20</v>
      </c>
      <c r="O496" s="20"/>
      <c r="P496" s="20">
        <v>4</v>
      </c>
      <c r="Q496" s="20">
        <v>1000</v>
      </c>
      <c r="R496" s="20">
        <v>220</v>
      </c>
      <c r="S496" s="20">
        <v>227</v>
      </c>
      <c r="T496" s="8">
        <v>19581028</v>
      </c>
      <c r="U496" s="20">
        <f ca="1">ROUND(((TODAY())-(DATEVALUE(REPLACE(REPLACE(T496,5,0,"-"),8,0,"-"))))/365,0)</f>
        <v>62</v>
      </c>
      <c r="V496" s="20">
        <f ca="1">COUNTIF(U$2:U$526,U496)</f>
        <v>9</v>
      </c>
      <c r="W496" s="8">
        <v>20001011</v>
      </c>
      <c r="X496" s="8" t="b">
        <f>T496=W496</f>
        <v>0</v>
      </c>
      <c r="Y496" s="5" t="s">
        <v>5</v>
      </c>
      <c r="Z496" s="20">
        <v>2</v>
      </c>
      <c r="AA496" s="5" t="s">
        <v>13</v>
      </c>
      <c r="AB496" s="5" t="s">
        <v>7</v>
      </c>
      <c r="AC496" s="5" t="s">
        <v>7</v>
      </c>
      <c r="AD496" s="7" t="s">
        <v>255</v>
      </c>
      <c r="AE496" s="7" t="s">
        <v>0</v>
      </c>
      <c r="AF496" s="8">
        <v>0.11</v>
      </c>
      <c r="AG496" s="8">
        <v>142</v>
      </c>
      <c r="AH496" s="7" t="s">
        <v>9</v>
      </c>
    </row>
    <row r="497" spans="1:34" ht="15.75" x14ac:dyDescent="0.3">
      <c r="A497" s="23" t="s">
        <v>386</v>
      </c>
      <c r="B497" s="27" t="str">
        <f>REPLACE(REPLACE(A497,3,0,"-"),6,0,"-")</f>
        <v>ZM-84-66</v>
      </c>
      <c r="C497" s="25" t="str">
        <f>REPLACE(REPLACE(A497,1,1,""),2,4,"")</f>
        <v>M</v>
      </c>
      <c r="D497" s="6" t="str">
        <f>(REPLACE(A497,3,4,""))</f>
        <v>ZM</v>
      </c>
      <c r="E497" s="5" t="str">
        <f>IFERROR(VALUE(LEFT($B497,2)),"")</f>
        <v/>
      </c>
      <c r="F497" s="5">
        <f>IFERROR(VALUE(MID($B497,4,2)),"")</f>
        <v>84</v>
      </c>
      <c r="G497" s="5">
        <f>IFERROR(VALUE(RIGHT($B497,2)),"")</f>
        <v>66</v>
      </c>
      <c r="H497" s="5" t="s">
        <v>860</v>
      </c>
      <c r="I497" s="7" t="s">
        <v>11</v>
      </c>
      <c r="J497" s="7" t="s">
        <v>3</v>
      </c>
      <c r="K497" s="7" t="s">
        <v>38</v>
      </c>
      <c r="L497" s="5">
        <f>COUNTIF(K$2:K$526,K497)</f>
        <v>29</v>
      </c>
      <c r="M497" s="8">
        <v>20110218</v>
      </c>
      <c r="N497" s="19">
        <f ca="1">ROUND(((TODAY())-(DATEVALUE(REPLACE(REPLACE(M497,5,0,"-"),8,0,"-"))))/365,0)</f>
        <v>10</v>
      </c>
      <c r="O497" s="20"/>
      <c r="P497" s="20">
        <v>1</v>
      </c>
      <c r="Q497" s="20">
        <v>497</v>
      </c>
      <c r="R497" s="20"/>
      <c r="S497" s="20"/>
      <c r="T497" s="8">
        <v>19590609</v>
      </c>
      <c r="U497" s="20">
        <f ca="1">ROUND(((TODAY())-(DATEVALUE(REPLACE(REPLACE(T497,5,0,"-"),8,0,"-"))))/365,0)</f>
        <v>61</v>
      </c>
      <c r="V497" s="20">
        <f ca="1">COUNTIF(U$2:U$526,U497)</f>
        <v>3</v>
      </c>
      <c r="W497" s="8">
        <v>19980519</v>
      </c>
      <c r="X497" s="8" t="b">
        <f>T497=W497</f>
        <v>0</v>
      </c>
      <c r="Y497" s="5" t="s">
        <v>5</v>
      </c>
      <c r="Z497" s="20">
        <v>2</v>
      </c>
      <c r="AA497" s="5" t="s">
        <v>13</v>
      </c>
      <c r="AB497" s="5" t="s">
        <v>7</v>
      </c>
      <c r="AC497" s="5" t="s">
        <v>7</v>
      </c>
      <c r="AD497" s="7" t="s">
        <v>14</v>
      </c>
      <c r="AE497" s="7" t="s">
        <v>0</v>
      </c>
      <c r="AF497" s="8">
        <v>0</v>
      </c>
      <c r="AG497" s="8"/>
      <c r="AH497" s="7" t="s">
        <v>9</v>
      </c>
    </row>
    <row r="498" spans="1:34" ht="15.75" x14ac:dyDescent="0.3">
      <c r="A498" s="23" t="s">
        <v>58</v>
      </c>
      <c r="B498" s="27" t="str">
        <f>REPLACE(REPLACE(A498,3,0,"-"),6,0,"-")</f>
        <v>ZF-91-49</v>
      </c>
      <c r="C498" s="25" t="str">
        <f>REPLACE(REPLACE(A498,1,1,""),2,4,"")</f>
        <v>F</v>
      </c>
      <c r="D498" s="6" t="str">
        <f>(REPLACE(A498,3,4,""))</f>
        <v>ZF</v>
      </c>
      <c r="E498" s="5" t="str">
        <f>IFERROR(VALUE(LEFT($B498,2)),"")</f>
        <v/>
      </c>
      <c r="F498" s="5">
        <f>IFERROR(VALUE(MID($B498,4,2)),"")</f>
        <v>91</v>
      </c>
      <c r="G498" s="5">
        <f>IFERROR(VALUE(RIGHT($B498,2)),"")</f>
        <v>49</v>
      </c>
      <c r="H498" s="5" t="s">
        <v>860</v>
      </c>
      <c r="I498" s="7" t="s">
        <v>11</v>
      </c>
      <c r="J498" s="7" t="s">
        <v>3</v>
      </c>
      <c r="K498" s="7" t="s">
        <v>59</v>
      </c>
      <c r="L498" s="5">
        <f>COUNTIF(K$2:K$526,K498)</f>
        <v>1</v>
      </c>
      <c r="M498" s="8">
        <v>20160523</v>
      </c>
      <c r="N498" s="19">
        <f ca="1">ROUND(((TODAY())-(DATEVALUE(REPLACE(REPLACE(M498,5,0,"-"),8,0,"-"))))/365,0)</f>
        <v>4</v>
      </c>
      <c r="O498" s="20">
        <v>2</v>
      </c>
      <c r="P498" s="20">
        <v>4</v>
      </c>
      <c r="Q498" s="20">
        <v>1000</v>
      </c>
      <c r="R498" s="20">
        <v>219</v>
      </c>
      <c r="S498" s="20">
        <v>226</v>
      </c>
      <c r="T498" s="8">
        <v>19590630</v>
      </c>
      <c r="U498" s="20">
        <f ca="1">ROUND(((TODAY())-(DATEVALUE(REPLACE(REPLACE(T498,5,0,"-"),8,0,"-"))))/365,0)</f>
        <v>61</v>
      </c>
      <c r="V498" s="20">
        <f ca="1">COUNTIF(U$2:U$526,U498)</f>
        <v>3</v>
      </c>
      <c r="W498" s="8">
        <v>20160523</v>
      </c>
      <c r="X498" s="8" t="b">
        <f>T498=W498</f>
        <v>0</v>
      </c>
      <c r="Y498" s="5" t="s">
        <v>5</v>
      </c>
      <c r="Z498" s="20">
        <v>2</v>
      </c>
      <c r="AA498" s="5" t="s">
        <v>13</v>
      </c>
      <c r="AB498" s="5" t="s">
        <v>7</v>
      </c>
      <c r="AC498" s="5" t="s">
        <v>7</v>
      </c>
      <c r="AD498" s="7" t="s">
        <v>60</v>
      </c>
      <c r="AE498" s="7" t="s">
        <v>0</v>
      </c>
      <c r="AF498" s="8">
        <v>0.13</v>
      </c>
      <c r="AG498" s="8">
        <v>145</v>
      </c>
      <c r="AH498" s="7" t="s">
        <v>9</v>
      </c>
    </row>
    <row r="499" spans="1:34" ht="15.75" x14ac:dyDescent="0.3">
      <c r="A499" s="23" t="s">
        <v>81</v>
      </c>
      <c r="B499" s="27" t="str">
        <f>REPLACE(REPLACE(A499,3,0,"-"),6,0,"-")</f>
        <v>TU-87-16</v>
      </c>
      <c r="C499" s="25" t="str">
        <f>REPLACE(REPLACE(A499,1,1,""),2,4,"")</f>
        <v>U</v>
      </c>
      <c r="D499" s="6" t="str">
        <f>(REPLACE(A499,3,4,""))</f>
        <v>TU</v>
      </c>
      <c r="E499" s="5" t="str">
        <f>IFERROR(VALUE(LEFT($B499,2)),"")</f>
        <v/>
      </c>
      <c r="F499" s="5">
        <f>IFERROR(VALUE(MID($B499,4,2)),"")</f>
        <v>87</v>
      </c>
      <c r="G499" s="5">
        <f>IFERROR(VALUE(RIGHT($B499,2)),"")</f>
        <v>16</v>
      </c>
      <c r="H499" s="5">
        <v>1</v>
      </c>
      <c r="I499" s="7" t="s">
        <v>11</v>
      </c>
      <c r="J499" s="7" t="s">
        <v>3</v>
      </c>
      <c r="K499" s="7" t="s">
        <v>46</v>
      </c>
      <c r="L499" s="5">
        <f>COUNTIF(K$2:K$526,K499)</f>
        <v>77</v>
      </c>
      <c r="M499" s="8">
        <v>20180512</v>
      </c>
      <c r="N499" s="19">
        <f ca="1">ROUND(((TODAY())-(DATEVALUE(REPLACE(REPLACE(M499,5,0,"-"),8,0,"-"))))/365,0)</f>
        <v>2</v>
      </c>
      <c r="O499" s="20"/>
      <c r="P499" s="20">
        <v>1</v>
      </c>
      <c r="Q499" s="20">
        <v>350</v>
      </c>
      <c r="R499" s="20"/>
      <c r="S499" s="20"/>
      <c r="T499" s="8">
        <v>19590818</v>
      </c>
      <c r="U499" s="20">
        <f ca="1">ROUND(((TODAY())-(DATEVALUE(REPLACE(REPLACE(T499,5,0,"-"),8,0,"-"))))/365,0)</f>
        <v>61</v>
      </c>
      <c r="V499" s="20">
        <f ca="1">COUNTIF(U$2:U$526,U499)</f>
        <v>3</v>
      </c>
      <c r="W499" s="8">
        <v>19590818</v>
      </c>
      <c r="X499" s="8" t="b">
        <f>T499=W499</f>
        <v>1</v>
      </c>
      <c r="Y499" s="5" t="s">
        <v>9</v>
      </c>
      <c r="Z499" s="20"/>
      <c r="AA499" s="5" t="s">
        <v>13</v>
      </c>
      <c r="AB499" s="5" t="s">
        <v>7</v>
      </c>
      <c r="AC499" s="5" t="s">
        <v>7</v>
      </c>
      <c r="AD499" s="7" t="s">
        <v>21</v>
      </c>
      <c r="AE499" s="7" t="s">
        <v>0</v>
      </c>
      <c r="AF499" s="8">
        <v>0</v>
      </c>
      <c r="AG499" s="8"/>
      <c r="AH499" s="7" t="s">
        <v>5</v>
      </c>
    </row>
    <row r="500" spans="1:34" ht="15.75" x14ac:dyDescent="0.3">
      <c r="A500" s="23" t="s">
        <v>740</v>
      </c>
      <c r="B500" s="27" t="str">
        <f>REPLACE(REPLACE(A500,3,0,"-"),6,0,"-")</f>
        <v>UE-57-56</v>
      </c>
      <c r="C500" s="25" t="str">
        <f>REPLACE(REPLACE(A500,1,1,""),2,4,"")</f>
        <v>E</v>
      </c>
      <c r="D500" s="6" t="str">
        <f>(REPLACE(A500,3,4,""))</f>
        <v>UE</v>
      </c>
      <c r="E500" s="5" t="str">
        <f>IFERROR(VALUE(LEFT($B500,2)),"")</f>
        <v/>
      </c>
      <c r="F500" s="5">
        <f>IFERROR(VALUE(MID($B500,4,2)),"")</f>
        <v>57</v>
      </c>
      <c r="G500" s="5">
        <f>IFERROR(VALUE(RIGHT($B500,2)),"")</f>
        <v>56</v>
      </c>
      <c r="H500" s="5">
        <v>1</v>
      </c>
      <c r="I500" s="7" t="s">
        <v>11</v>
      </c>
      <c r="J500" s="7" t="s">
        <v>3</v>
      </c>
      <c r="K500" s="7" t="s">
        <v>51</v>
      </c>
      <c r="L500" s="5">
        <f>COUNTIF(K$2:K$526,K500)</f>
        <v>12</v>
      </c>
      <c r="M500" s="8">
        <v>19990831</v>
      </c>
      <c r="N500" s="19">
        <f ca="1">ROUND(((TODAY())-(DATEVALUE(REPLACE(REPLACE(M500,5,0,"-"),8,0,"-"))))/365,0)</f>
        <v>21</v>
      </c>
      <c r="O500" s="20"/>
      <c r="P500" s="20">
        <v>2</v>
      </c>
      <c r="Q500" s="20">
        <v>650</v>
      </c>
      <c r="R500" s="20"/>
      <c r="S500" s="20"/>
      <c r="T500" s="8">
        <v>19600819</v>
      </c>
      <c r="U500" s="20">
        <f ca="1">ROUND(((TODAY())-(DATEVALUE(REPLACE(REPLACE(T500,5,0,"-"),8,0,"-"))))/365,0)</f>
        <v>60</v>
      </c>
      <c r="V500" s="20">
        <f ca="1">COUNTIF(U$2:U$526,U500)</f>
        <v>2</v>
      </c>
      <c r="W500" s="8">
        <v>19600819</v>
      </c>
      <c r="X500" s="8" t="b">
        <f>T500=W500</f>
        <v>1</v>
      </c>
      <c r="Y500" s="5" t="s">
        <v>5</v>
      </c>
      <c r="Z500" s="20">
        <v>2</v>
      </c>
      <c r="AA500" s="5" t="s">
        <v>13</v>
      </c>
      <c r="AB500" s="5" t="s">
        <v>7</v>
      </c>
      <c r="AC500" s="5" t="s">
        <v>7</v>
      </c>
      <c r="AD500" s="7" t="s">
        <v>14</v>
      </c>
      <c r="AE500" s="7" t="s">
        <v>0</v>
      </c>
      <c r="AF500" s="8">
        <v>0</v>
      </c>
      <c r="AG500" s="8"/>
      <c r="AH500" s="7" t="s">
        <v>9</v>
      </c>
    </row>
    <row r="501" spans="1:34" ht="15.75" x14ac:dyDescent="0.3">
      <c r="A501" s="23" t="s">
        <v>696</v>
      </c>
      <c r="B501" s="27" t="str">
        <f>REPLACE(REPLACE(A501,3,0,"-"),6,0,"-")</f>
        <v>NM-08-37</v>
      </c>
      <c r="C501" s="25" t="str">
        <f>REPLACE(REPLACE(A501,1,1,""),2,4,"")</f>
        <v>M</v>
      </c>
      <c r="D501" s="6" t="str">
        <f>(REPLACE(A501,3,4,""))</f>
        <v>NM</v>
      </c>
      <c r="E501" s="5" t="str">
        <f>IFERROR(VALUE(LEFT($B501,2)),"")</f>
        <v/>
      </c>
      <c r="F501" s="5">
        <f>IFERROR(VALUE(MID($B501,4,2)),"")</f>
        <v>8</v>
      </c>
      <c r="G501" s="5">
        <f>IFERROR(VALUE(RIGHT($B501,2)),"")</f>
        <v>37</v>
      </c>
      <c r="H501" s="5" t="s">
        <v>860</v>
      </c>
      <c r="I501" s="7" t="s">
        <v>11</v>
      </c>
      <c r="J501" s="7" t="s">
        <v>3</v>
      </c>
      <c r="K501" s="7" t="s">
        <v>149</v>
      </c>
      <c r="L501" s="5">
        <f>COUNTIF(K$2:K$526,K501)</f>
        <v>5</v>
      </c>
      <c r="M501" s="8">
        <v>20190502</v>
      </c>
      <c r="N501" s="19">
        <f ca="1">ROUND(((TODAY())-(DATEVALUE(REPLACE(REPLACE(M501,5,0,"-"),8,0,"-"))))/365,0)</f>
        <v>1</v>
      </c>
      <c r="O501" s="20">
        <v>2</v>
      </c>
      <c r="P501" s="20">
        <v>2</v>
      </c>
      <c r="Q501" s="20">
        <v>249</v>
      </c>
      <c r="R501" s="20">
        <v>143</v>
      </c>
      <c r="S501" s="20">
        <v>150</v>
      </c>
      <c r="T501" s="8">
        <v>19601212</v>
      </c>
      <c r="U501" s="20">
        <f ca="1">ROUND(((TODAY())-(DATEVALUE(REPLACE(REPLACE(T501,5,0,"-"),8,0,"-"))))/365,0)</f>
        <v>60</v>
      </c>
      <c r="V501" s="20">
        <f ca="1">COUNTIF(U$2:U$526,U501)</f>
        <v>2</v>
      </c>
      <c r="W501" s="8">
        <v>20190502</v>
      </c>
      <c r="X501" s="8" t="b">
        <f>T501=W501</f>
        <v>0</v>
      </c>
      <c r="Y501" s="5" t="s">
        <v>5</v>
      </c>
      <c r="Z501" s="20">
        <v>2</v>
      </c>
      <c r="AA501" s="5" t="s">
        <v>13</v>
      </c>
      <c r="AB501" s="5" t="s">
        <v>7</v>
      </c>
      <c r="AC501" s="5" t="s">
        <v>7</v>
      </c>
      <c r="AD501" s="7" t="s">
        <v>596</v>
      </c>
      <c r="AE501" s="7" t="s">
        <v>0</v>
      </c>
      <c r="AF501" s="8">
        <v>0.08</v>
      </c>
      <c r="AG501" s="8">
        <v>130</v>
      </c>
      <c r="AH501" s="7" t="s">
        <v>9</v>
      </c>
    </row>
    <row r="502" spans="1:34" ht="15.75" x14ac:dyDescent="0.3">
      <c r="A502" s="23" t="s">
        <v>456</v>
      </c>
      <c r="B502" s="27" t="str">
        <f>REPLACE(REPLACE(A502,3,0,"-"),6,0,"-")</f>
        <v>XR-50-79</v>
      </c>
      <c r="C502" s="25" t="str">
        <f>REPLACE(REPLACE(A502,1,1,""),2,4,"")</f>
        <v>R</v>
      </c>
      <c r="D502" s="6" t="str">
        <f>(REPLACE(A502,3,4,""))</f>
        <v>XR</v>
      </c>
      <c r="E502" s="5" t="str">
        <f>IFERROR(VALUE(LEFT($B502,2)),"")</f>
        <v/>
      </c>
      <c r="F502" s="5">
        <f>IFERROR(VALUE(MID($B502,4,2)),"")</f>
        <v>50</v>
      </c>
      <c r="G502" s="5">
        <f>IFERROR(VALUE(RIGHT($B502,2)),"")</f>
        <v>79</v>
      </c>
      <c r="H502" s="5">
        <v>1</v>
      </c>
      <c r="I502" s="7" t="s">
        <v>11</v>
      </c>
      <c r="J502" s="7" t="s">
        <v>3</v>
      </c>
      <c r="K502" s="7" t="s">
        <v>149</v>
      </c>
      <c r="L502" s="5">
        <f>COUNTIF(K$2:K$526,K502)</f>
        <v>5</v>
      </c>
      <c r="M502" s="8">
        <v>20040626</v>
      </c>
      <c r="N502" s="19">
        <f ca="1">ROUND(((TODAY())-(DATEVALUE(REPLACE(REPLACE(M502,5,0,"-"),8,0,"-"))))/365,0)</f>
        <v>16</v>
      </c>
      <c r="O502" s="20"/>
      <c r="P502" s="20">
        <v>2</v>
      </c>
      <c r="Q502" s="20">
        <v>249</v>
      </c>
      <c r="R502" s="20"/>
      <c r="S502" s="20"/>
      <c r="T502" s="8">
        <v>19610616</v>
      </c>
      <c r="U502" s="20">
        <f ca="1">ROUND(((TODAY())-(DATEVALUE(REPLACE(REPLACE(T502,5,0,"-"),8,0,"-"))))/365,0)</f>
        <v>59</v>
      </c>
      <c r="V502" s="20">
        <f ca="1">COUNTIF(U$2:U$526,U502)</f>
        <v>3</v>
      </c>
      <c r="W502" s="8">
        <v>19610616</v>
      </c>
      <c r="X502" s="8" t="b">
        <f>T502=W502</f>
        <v>1</v>
      </c>
      <c r="Y502" s="5" t="s">
        <v>5</v>
      </c>
      <c r="Z502" s="20">
        <v>2</v>
      </c>
      <c r="AA502" s="5" t="s">
        <v>13</v>
      </c>
      <c r="AB502" s="5" t="s">
        <v>7</v>
      </c>
      <c r="AC502" s="5" t="s">
        <v>7</v>
      </c>
      <c r="AD502" s="7" t="s">
        <v>457</v>
      </c>
      <c r="AE502" s="7" t="s">
        <v>0</v>
      </c>
      <c r="AF502" s="8">
        <v>0</v>
      </c>
      <c r="AG502" s="8">
        <v>0</v>
      </c>
      <c r="AH502" s="7" t="s">
        <v>9</v>
      </c>
    </row>
    <row r="503" spans="1:34" ht="15.75" x14ac:dyDescent="0.3">
      <c r="A503" s="23" t="s">
        <v>148</v>
      </c>
      <c r="B503" s="27" t="str">
        <f>REPLACE(REPLACE(A503,3,0,"-"),6,0,"-")</f>
        <v>ZF-96-54</v>
      </c>
      <c r="C503" s="25" t="str">
        <f>REPLACE(REPLACE(A503,1,1,""),2,4,"")</f>
        <v>F</v>
      </c>
      <c r="D503" s="6" t="str">
        <f>(REPLACE(A503,3,4,""))</f>
        <v>ZF</v>
      </c>
      <c r="E503" s="5" t="str">
        <f>IFERROR(VALUE(LEFT($B503,2)),"")</f>
        <v/>
      </c>
      <c r="F503" s="5">
        <f>IFERROR(VALUE(MID($B503,4,2)),"")</f>
        <v>96</v>
      </c>
      <c r="G503" s="5">
        <f>IFERROR(VALUE(RIGHT($B503,2)),"")</f>
        <v>54</v>
      </c>
      <c r="H503" s="5" t="s">
        <v>860</v>
      </c>
      <c r="I503" s="7" t="s">
        <v>11</v>
      </c>
      <c r="J503" s="7" t="s">
        <v>3</v>
      </c>
      <c r="K503" s="7" t="s">
        <v>149</v>
      </c>
      <c r="L503" s="5">
        <f>COUNTIF(K$2:K$526,K503)</f>
        <v>5</v>
      </c>
      <c r="M503" s="8">
        <v>20170501</v>
      </c>
      <c r="N503" s="19">
        <f ca="1">ROUND(((TODAY())-(DATEVALUE(REPLACE(REPLACE(M503,5,0,"-"),8,0,"-"))))/365,0)</f>
        <v>3</v>
      </c>
      <c r="O503" s="20">
        <v>2</v>
      </c>
      <c r="P503" s="20">
        <v>2</v>
      </c>
      <c r="Q503" s="20">
        <v>250</v>
      </c>
      <c r="R503" s="20">
        <v>140</v>
      </c>
      <c r="S503" s="20">
        <v>147</v>
      </c>
      <c r="T503" s="8">
        <v>19610630</v>
      </c>
      <c r="U503" s="20">
        <f ca="1">ROUND(((TODAY())-(DATEVALUE(REPLACE(REPLACE(T503,5,0,"-"),8,0,"-"))))/365,0)</f>
        <v>59</v>
      </c>
      <c r="V503" s="20">
        <f ca="1">COUNTIF(U$2:U$526,U503)</f>
        <v>3</v>
      </c>
      <c r="W503" s="8">
        <v>20170501</v>
      </c>
      <c r="X503" s="8" t="b">
        <f>T503=W503</f>
        <v>0</v>
      </c>
      <c r="Y503" s="5" t="s">
        <v>5</v>
      </c>
      <c r="Z503" s="20">
        <v>2</v>
      </c>
      <c r="AA503" s="5" t="s">
        <v>13</v>
      </c>
      <c r="AB503" s="5" t="s">
        <v>7</v>
      </c>
      <c r="AC503" s="5" t="s">
        <v>7</v>
      </c>
      <c r="AD503" s="7" t="s">
        <v>150</v>
      </c>
      <c r="AE503" s="7" t="s">
        <v>0</v>
      </c>
      <c r="AF503" s="8">
        <v>0.08</v>
      </c>
      <c r="AG503" s="8">
        <v>130</v>
      </c>
      <c r="AH503" s="7" t="s">
        <v>9</v>
      </c>
    </row>
    <row r="504" spans="1:34" ht="15.75" x14ac:dyDescent="0.3">
      <c r="A504" s="23" t="s">
        <v>813</v>
      </c>
      <c r="B504" s="27" t="str">
        <f>REPLACE(REPLACE(A504,3,0,"-"),6,0,"-")</f>
        <v>UL-15-38</v>
      </c>
      <c r="C504" s="25" t="str">
        <f>REPLACE(REPLACE(A504,1,1,""),2,4,"")</f>
        <v>L</v>
      </c>
      <c r="D504" s="6" t="str">
        <f>(REPLACE(A504,3,4,""))</f>
        <v>UL</v>
      </c>
      <c r="E504" s="5" t="str">
        <f>IFERROR(VALUE(LEFT($B504,2)),"")</f>
        <v/>
      </c>
      <c r="F504" s="5">
        <f>IFERROR(VALUE(MID($B504,4,2)),"")</f>
        <v>15</v>
      </c>
      <c r="G504" s="5">
        <f>IFERROR(VALUE(RIGHT($B504,2)),"")</f>
        <v>38</v>
      </c>
      <c r="H504" s="5">
        <v>1</v>
      </c>
      <c r="I504" s="7" t="s">
        <v>11</v>
      </c>
      <c r="J504" s="7" t="s">
        <v>3</v>
      </c>
      <c r="K504" s="7" t="s">
        <v>371</v>
      </c>
      <c r="L504" s="5">
        <f>COUNTIF(K$2:K$526,K504)</f>
        <v>2</v>
      </c>
      <c r="M504" s="8">
        <v>19930427</v>
      </c>
      <c r="N504" s="19">
        <f ca="1">ROUND(((TODAY())-(DATEVALUE(REPLACE(REPLACE(M504,5,0,"-"),8,0,"-"))))/365,0)</f>
        <v>27</v>
      </c>
      <c r="O504" s="20"/>
      <c r="P504" s="20">
        <v>2</v>
      </c>
      <c r="Q504" s="20">
        <v>249</v>
      </c>
      <c r="R504" s="20"/>
      <c r="S504" s="20"/>
      <c r="T504" s="8">
        <v>19610725</v>
      </c>
      <c r="U504" s="20">
        <f ca="1">ROUND(((TODAY())-(DATEVALUE(REPLACE(REPLACE(T504,5,0,"-"),8,0,"-"))))/365,0)</f>
        <v>59</v>
      </c>
      <c r="V504" s="20">
        <f ca="1">COUNTIF(U$2:U$526,U504)</f>
        <v>3</v>
      </c>
      <c r="W504" s="8">
        <v>19610725</v>
      </c>
      <c r="X504" s="8" t="b">
        <f>T504=W504</f>
        <v>1</v>
      </c>
      <c r="Y504" s="5" t="s">
        <v>9</v>
      </c>
      <c r="Z504" s="20">
        <v>2</v>
      </c>
      <c r="AA504" s="5" t="s">
        <v>13</v>
      </c>
      <c r="AB504" s="5" t="s">
        <v>7</v>
      </c>
      <c r="AC504" s="5" t="s">
        <v>7</v>
      </c>
      <c r="AD504" s="7" t="s">
        <v>0</v>
      </c>
      <c r="AE504" s="7" t="s">
        <v>0</v>
      </c>
      <c r="AF504" s="8">
        <v>0</v>
      </c>
      <c r="AG504" s="8">
        <v>0</v>
      </c>
      <c r="AH504" s="7" t="s">
        <v>9</v>
      </c>
    </row>
    <row r="505" spans="1:34" ht="15.75" x14ac:dyDescent="0.3">
      <c r="A505" s="23" t="s">
        <v>713</v>
      </c>
      <c r="B505" s="31" t="str">
        <f>REPLACE(REPLACE(A505,3,0,"-"),6,0,"-")</f>
        <v>MG-75-ZL</v>
      </c>
      <c r="C505" s="25" t="str">
        <f>REPLACE(REPLACE(A505,1,1,""),2,4,"")</f>
        <v>G</v>
      </c>
      <c r="D505" s="6" t="str">
        <f>(REPLACE(A505,3,4,""))</f>
        <v>MG</v>
      </c>
      <c r="E505" s="5" t="str">
        <f>IFERROR(VALUE(LEFT($B505,2)),"")</f>
        <v/>
      </c>
      <c r="F505" s="5">
        <f>IFERROR(VALUE(MID($B505,4,2)),"")</f>
        <v>75</v>
      </c>
      <c r="G505" s="5" t="str">
        <f>IFERROR(VALUE(RIGHT($B505,2)),"")</f>
        <v/>
      </c>
      <c r="H505" s="5">
        <v>4</v>
      </c>
      <c r="I505" s="7" t="s">
        <v>11</v>
      </c>
      <c r="J505" s="7" t="s">
        <v>3</v>
      </c>
      <c r="K505" s="7" t="s">
        <v>23</v>
      </c>
      <c r="L505" s="5">
        <f>COUNTIF(K$2:K$526,K505)</f>
        <v>19</v>
      </c>
      <c r="M505" s="8">
        <v>20070808</v>
      </c>
      <c r="N505" s="19">
        <f ca="1">ROUND(((TODAY())-(DATEVALUE(REPLACE(REPLACE(M505,5,0,"-"),8,0,"-"))))/365,0)</f>
        <v>13</v>
      </c>
      <c r="O505" s="20"/>
      <c r="P505" s="20">
        <v>1</v>
      </c>
      <c r="Q505" s="20">
        <v>350</v>
      </c>
      <c r="R505" s="20"/>
      <c r="S505" s="20"/>
      <c r="T505" s="8">
        <v>19620920</v>
      </c>
      <c r="U505" s="20">
        <f ca="1">ROUND(((TODAY())-(DATEVALUE(REPLACE(REPLACE(T505,5,0,"-"),8,0,"-"))))/365,0)</f>
        <v>58</v>
      </c>
      <c r="V505" s="20">
        <f ca="1">COUNTIF(U$2:U$526,U505)</f>
        <v>2</v>
      </c>
      <c r="W505" s="8">
        <v>19620920</v>
      </c>
      <c r="X505" s="8" t="b">
        <f>T505=W505</f>
        <v>1</v>
      </c>
      <c r="Y505" s="5" t="s">
        <v>5</v>
      </c>
      <c r="Z505" s="20">
        <v>2</v>
      </c>
      <c r="AA505" s="5" t="s">
        <v>13</v>
      </c>
      <c r="AB505" s="5" t="s">
        <v>7</v>
      </c>
      <c r="AC505" s="5" t="s">
        <v>7</v>
      </c>
      <c r="AD505" s="7" t="s">
        <v>41</v>
      </c>
      <c r="AE505" s="7" t="s">
        <v>0</v>
      </c>
      <c r="AF505" s="8">
        <v>0</v>
      </c>
      <c r="AG505" s="8"/>
      <c r="AH505" s="7" t="s">
        <v>9</v>
      </c>
    </row>
    <row r="506" spans="1:34" ht="15.75" x14ac:dyDescent="0.3">
      <c r="A506" s="23" t="s">
        <v>417</v>
      </c>
      <c r="B506" s="30" t="str">
        <f>REPLACE(REPLACE(A506,3,0,"-"),6,0,"-")</f>
        <v>TL-53-25</v>
      </c>
      <c r="C506" s="25" t="str">
        <f>REPLACE(REPLACE(A506,1,1,""),2,4,"")</f>
        <v>L</v>
      </c>
      <c r="D506" s="6" t="str">
        <f>(REPLACE(A506,3,4,""))</f>
        <v>TL</v>
      </c>
      <c r="E506" s="5" t="str">
        <f>IFERROR(VALUE(LEFT($B506,2)),"")</f>
        <v/>
      </c>
      <c r="F506" s="5">
        <f>IFERROR(VALUE(MID($B506,4,2)),"")</f>
        <v>53</v>
      </c>
      <c r="G506" s="5">
        <f>IFERROR(VALUE(RIGHT($B506,2)),"")</f>
        <v>25</v>
      </c>
      <c r="H506" s="5">
        <v>1</v>
      </c>
      <c r="I506" s="7" t="s">
        <v>11</v>
      </c>
      <c r="J506" s="7" t="s">
        <v>3</v>
      </c>
      <c r="K506" s="7" t="s">
        <v>149</v>
      </c>
      <c r="L506" s="5">
        <f>COUNTIF(K$2:K$526,K506)</f>
        <v>5</v>
      </c>
      <c r="M506" s="8">
        <v>20200425</v>
      </c>
      <c r="N506" s="19">
        <f ca="1">ROUND(((TODAY())-(DATEVALUE(REPLACE(REPLACE(M506,5,0,"-"),8,0,"-"))))/365,0)</f>
        <v>0</v>
      </c>
      <c r="O506" s="20"/>
      <c r="P506" s="20">
        <v>2</v>
      </c>
      <c r="Q506" s="20">
        <v>240</v>
      </c>
      <c r="R506" s="20"/>
      <c r="S506" s="20"/>
      <c r="T506" s="8">
        <v>19630410</v>
      </c>
      <c r="U506" s="20">
        <f ca="1">ROUND(((TODAY())-(DATEVALUE(REPLACE(REPLACE(T506,5,0,"-"),8,0,"-"))))/365,0)</f>
        <v>58</v>
      </c>
      <c r="V506" s="20">
        <f ca="1">COUNTIF(U$2:U$526,U506)</f>
        <v>2</v>
      </c>
      <c r="W506" s="8">
        <v>19630410</v>
      </c>
      <c r="X506" s="8" t="b">
        <f>T506=W506</f>
        <v>1</v>
      </c>
      <c r="Y506" s="5" t="s">
        <v>5</v>
      </c>
      <c r="Z506" s="20">
        <v>2</v>
      </c>
      <c r="AA506" s="5" t="s">
        <v>13</v>
      </c>
      <c r="AB506" s="5" t="s">
        <v>7</v>
      </c>
      <c r="AC506" s="5" t="s">
        <v>7</v>
      </c>
      <c r="AD506" s="7" t="s">
        <v>418</v>
      </c>
      <c r="AE506" s="7" t="s">
        <v>0</v>
      </c>
      <c r="AF506" s="8">
        <v>0</v>
      </c>
      <c r="AG506" s="8">
        <v>0</v>
      </c>
      <c r="AH506" s="7" t="s">
        <v>9</v>
      </c>
    </row>
    <row r="507" spans="1:34" ht="15.75" x14ac:dyDescent="0.3">
      <c r="A507" s="23" t="s">
        <v>162</v>
      </c>
      <c r="B507" s="27" t="str">
        <f>REPLACE(REPLACE(A507,3,0,"-"),6,0,"-")</f>
        <v>ZF-60-56</v>
      </c>
      <c r="C507" s="25" t="str">
        <f>REPLACE(REPLACE(A507,1,1,""),2,4,"")</f>
        <v>F</v>
      </c>
      <c r="D507" s="6" t="str">
        <f>(REPLACE(A507,3,4,""))</f>
        <v>ZF</v>
      </c>
      <c r="E507" s="5" t="str">
        <f>IFERROR(VALUE(LEFT($B507,2)),"")</f>
        <v/>
      </c>
      <c r="F507" s="5">
        <f>IFERROR(VALUE(MID($B507,4,2)),"")</f>
        <v>60</v>
      </c>
      <c r="G507" s="5">
        <f>IFERROR(VALUE(RIGHT($B507,2)),"")</f>
        <v>56</v>
      </c>
      <c r="H507" s="5" t="s">
        <v>860</v>
      </c>
      <c r="I507" s="7" t="s">
        <v>11</v>
      </c>
      <c r="J507" s="7" t="s">
        <v>3</v>
      </c>
      <c r="K507" s="7" t="s">
        <v>99</v>
      </c>
      <c r="L507" s="5">
        <f>COUNTIF(K$2:K$526,K507)</f>
        <v>2</v>
      </c>
      <c r="M507" s="8">
        <v>20101227</v>
      </c>
      <c r="N507" s="19">
        <f ca="1">ROUND(((TODAY())-(DATEVALUE(REPLACE(REPLACE(M507,5,0,"-"),8,0,"-"))))/365,0)</f>
        <v>10</v>
      </c>
      <c r="O507" s="20">
        <v>1</v>
      </c>
      <c r="P507" s="20">
        <v>1</v>
      </c>
      <c r="Q507" s="20">
        <v>50</v>
      </c>
      <c r="R507" s="20">
        <v>83</v>
      </c>
      <c r="S507" s="20">
        <v>90</v>
      </c>
      <c r="T507" s="8">
        <v>19630630</v>
      </c>
      <c r="U507" s="20">
        <f ca="1">ROUND(((TODAY())-(DATEVALUE(REPLACE(REPLACE(T507,5,0,"-"),8,0,"-"))))/365,0)</f>
        <v>57</v>
      </c>
      <c r="V507" s="20">
        <f ca="1">COUNTIF(U$2:U$526,U507)</f>
        <v>1</v>
      </c>
      <c r="W507" s="8">
        <v>20101227</v>
      </c>
      <c r="X507" s="8" t="b">
        <f>T507=W507</f>
        <v>0</v>
      </c>
      <c r="Y507" s="5" t="s">
        <v>5</v>
      </c>
      <c r="Z507" s="20">
        <v>2</v>
      </c>
      <c r="AA507" s="5" t="s">
        <v>13</v>
      </c>
      <c r="AB507" s="5" t="s">
        <v>7</v>
      </c>
      <c r="AC507" s="5" t="s">
        <v>7</v>
      </c>
      <c r="AD507" s="7" t="s">
        <v>101</v>
      </c>
      <c r="AE507" s="7" t="s">
        <v>0</v>
      </c>
      <c r="AF507" s="8">
        <v>0.04</v>
      </c>
      <c r="AG507" s="8">
        <v>109</v>
      </c>
      <c r="AH507" s="7" t="s">
        <v>9</v>
      </c>
    </row>
    <row r="508" spans="1:34" ht="15.75" x14ac:dyDescent="0.3">
      <c r="A508" s="23" t="s">
        <v>98</v>
      </c>
      <c r="B508" s="31" t="str">
        <f>REPLACE(REPLACE(A508,3,0,"-"),6,0,"-")</f>
        <v>DX-D8-5Z</v>
      </c>
      <c r="C508" s="25" t="str">
        <f>REPLACE(REPLACE(A508,1,1,""),2,4,"")</f>
        <v>X</v>
      </c>
      <c r="D508" s="6" t="str">
        <f>(REPLACE(A508,3,4,""))</f>
        <v>DX</v>
      </c>
      <c r="E508" s="5" t="str">
        <f>IFERROR(VALUE(LEFT($B508,2)),"")</f>
        <v/>
      </c>
      <c r="F508" s="5" t="str">
        <f>IFERROR(VALUE(MID($B508,4,2)),"")</f>
        <v/>
      </c>
      <c r="G508" s="5" t="str">
        <f>IFERROR(VALUE(RIGHT($B508,2)),"")</f>
        <v/>
      </c>
      <c r="H508" s="7" t="s">
        <v>2</v>
      </c>
      <c r="I508" s="7" t="s">
        <v>2</v>
      </c>
      <c r="J508" s="7" t="s">
        <v>3</v>
      </c>
      <c r="K508" s="7" t="s">
        <v>99</v>
      </c>
      <c r="L508" s="5">
        <f>COUNTIF(K$2:K$526,K508)</f>
        <v>2</v>
      </c>
      <c r="M508" s="8">
        <v>20191021</v>
      </c>
      <c r="N508" s="19">
        <f ca="1">ROUND(((TODAY())-(DATEVALUE(REPLACE(REPLACE(M508,5,0,"-"),8,0,"-"))))/365,0)</f>
        <v>1</v>
      </c>
      <c r="O508" s="20">
        <v>2</v>
      </c>
      <c r="P508" s="20"/>
      <c r="Q508" s="20">
        <v>50</v>
      </c>
      <c r="R508" s="20">
        <v>50</v>
      </c>
      <c r="S508" s="20">
        <v>57</v>
      </c>
      <c r="T508" s="8">
        <v>19640818</v>
      </c>
      <c r="U508" s="20">
        <f ca="1">ROUND(((TODAY())-(DATEVALUE(REPLACE(REPLACE(T508,5,0,"-"),8,0,"-"))))/365,0)</f>
        <v>56</v>
      </c>
      <c r="V508" s="20">
        <f ca="1">COUNTIF(U$2:U$526,U508)</f>
        <v>1</v>
      </c>
      <c r="W508" s="8">
        <v>20191021</v>
      </c>
      <c r="X508" s="8" t="b">
        <f>T508=W508</f>
        <v>0</v>
      </c>
      <c r="Y508" s="5" t="s">
        <v>9</v>
      </c>
      <c r="Z508" s="20">
        <v>2</v>
      </c>
      <c r="AA508" s="5" t="s">
        <v>100</v>
      </c>
      <c r="AB508" s="5" t="s">
        <v>7</v>
      </c>
      <c r="AC508" s="5" t="s">
        <v>7</v>
      </c>
      <c r="AD508" s="7" t="s">
        <v>101</v>
      </c>
      <c r="AE508" s="7" t="s">
        <v>0</v>
      </c>
      <c r="AF508" s="8">
        <v>0</v>
      </c>
      <c r="AG508" s="8">
        <v>108</v>
      </c>
      <c r="AH508" s="7" t="s">
        <v>9</v>
      </c>
    </row>
    <row r="509" spans="1:34" ht="15.75" x14ac:dyDescent="0.3">
      <c r="A509" s="23" t="s">
        <v>370</v>
      </c>
      <c r="B509" s="30" t="str">
        <f>REPLACE(REPLACE(A509,3,0,"-"),6,0,"-")</f>
        <v>UZ-93-31</v>
      </c>
      <c r="C509" s="25" t="str">
        <f>REPLACE(REPLACE(A509,1,1,""),2,4,"")</f>
        <v>Z</v>
      </c>
      <c r="D509" s="6" t="str">
        <f>(REPLACE(A509,3,4,""))</f>
        <v>UZ</v>
      </c>
      <c r="E509" s="5" t="str">
        <f>IFERROR(VALUE(LEFT($B509,2)),"")</f>
        <v/>
      </c>
      <c r="F509" s="5">
        <f>IFERROR(VALUE(MID($B509,4,2)),"")</f>
        <v>93</v>
      </c>
      <c r="G509" s="5">
        <f>IFERROR(VALUE(RIGHT($B509,2)),"")</f>
        <v>31</v>
      </c>
      <c r="H509" s="5">
        <v>1</v>
      </c>
      <c r="I509" s="7" t="s">
        <v>11</v>
      </c>
      <c r="J509" s="7" t="s">
        <v>3</v>
      </c>
      <c r="K509" s="7" t="s">
        <v>371</v>
      </c>
      <c r="L509" s="5">
        <f>COUNTIF(K$2:K$526,K509)</f>
        <v>2</v>
      </c>
      <c r="M509" s="8">
        <v>20170731</v>
      </c>
      <c r="N509" s="19">
        <f ca="1">ROUND(((TODAY())-(DATEVALUE(REPLACE(REPLACE(M509,5,0,"-"),8,0,"-"))))/365,0)</f>
        <v>3</v>
      </c>
      <c r="O509" s="20">
        <v>2</v>
      </c>
      <c r="P509" s="20">
        <v>2</v>
      </c>
      <c r="Q509" s="20">
        <v>250</v>
      </c>
      <c r="R509" s="20">
        <v>132</v>
      </c>
      <c r="S509" s="20">
        <v>139</v>
      </c>
      <c r="T509" s="8">
        <v>19650528</v>
      </c>
      <c r="U509" s="20">
        <f ca="1">ROUND(((TODAY())-(DATEVALUE(REPLACE(REPLACE(T509,5,0,"-"),8,0,"-"))))/365,0)</f>
        <v>55</v>
      </c>
      <c r="V509" s="20">
        <f ca="1">COUNTIF(U$2:U$526,U509)</f>
        <v>1</v>
      </c>
      <c r="W509" s="8">
        <v>19650528</v>
      </c>
      <c r="X509" s="8" t="b">
        <f>T509=W509</f>
        <v>1</v>
      </c>
      <c r="Y509" s="5" t="s">
        <v>5</v>
      </c>
      <c r="Z509" s="20">
        <v>2</v>
      </c>
      <c r="AA509" s="5" t="s">
        <v>13</v>
      </c>
      <c r="AB509" s="5" t="s">
        <v>7</v>
      </c>
      <c r="AC509" s="5" t="s">
        <v>7</v>
      </c>
      <c r="AD509" s="7" t="s">
        <v>372</v>
      </c>
      <c r="AE509" s="7" t="s">
        <v>0</v>
      </c>
      <c r="AF509" s="8">
        <v>0.14000000000000001</v>
      </c>
      <c r="AG509" s="8">
        <v>133</v>
      </c>
      <c r="AH509" s="7" t="s">
        <v>9</v>
      </c>
    </row>
    <row r="510" spans="1:34" ht="15.75" x14ac:dyDescent="0.3">
      <c r="A510" s="23" t="s">
        <v>353</v>
      </c>
      <c r="B510" s="27" t="str">
        <f>REPLACE(REPLACE(A510,3,0,"-"),6,0,"-")</f>
        <v>VE-80-40</v>
      </c>
      <c r="C510" s="25" t="str">
        <f>REPLACE(REPLACE(A510,1,1,""),2,4,"")</f>
        <v>E</v>
      </c>
      <c r="D510" s="6" t="str">
        <f>(REPLACE(A510,3,4,""))</f>
        <v>VE</v>
      </c>
      <c r="E510" s="5" t="str">
        <f>IFERROR(VALUE(LEFT($B510,2)),"")</f>
        <v/>
      </c>
      <c r="F510" s="5">
        <f>IFERROR(VALUE(MID($B510,4,2)),"")</f>
        <v>80</v>
      </c>
      <c r="G510" s="5">
        <f>IFERROR(VALUE(RIGHT($B510,2)),"")</f>
        <v>40</v>
      </c>
      <c r="H510" s="5">
        <v>1</v>
      </c>
      <c r="I510" s="7" t="s">
        <v>11</v>
      </c>
      <c r="J510" s="7" t="s">
        <v>3</v>
      </c>
      <c r="K510" s="7" t="s">
        <v>0</v>
      </c>
      <c r="L510" s="5">
        <f>COUNTIF(K$2:K$526,K510)</f>
        <v>37</v>
      </c>
      <c r="M510" s="8">
        <v>19660714</v>
      </c>
      <c r="N510" s="19">
        <f ca="1">ROUND(((TODAY())-(DATEVALUE(REPLACE(REPLACE(M510,5,0,"-"),8,0,"-"))))/365,0)</f>
        <v>54</v>
      </c>
      <c r="O510" s="20"/>
      <c r="P510" s="20">
        <v>1</v>
      </c>
      <c r="Q510" s="20">
        <v>350</v>
      </c>
      <c r="R510" s="20"/>
      <c r="S510" s="20"/>
      <c r="T510" s="8">
        <v>19660714</v>
      </c>
      <c r="U510" s="20">
        <f ca="1">ROUND(((TODAY())-(DATEVALUE(REPLACE(REPLACE(T510,5,0,"-"),8,0,"-"))))/365,0)</f>
        <v>54</v>
      </c>
      <c r="V510" s="20">
        <f ca="1">COUNTIF(U$2:U$526,U510)</f>
        <v>2</v>
      </c>
      <c r="W510" s="8">
        <v>19660714</v>
      </c>
      <c r="X510" s="8" t="b">
        <f>T510=W510</f>
        <v>1</v>
      </c>
      <c r="Y510" s="5" t="s">
        <v>5</v>
      </c>
      <c r="Z510" s="20">
        <v>2</v>
      </c>
      <c r="AA510" s="5" t="s">
        <v>13</v>
      </c>
      <c r="AB510" s="5" t="s">
        <v>7</v>
      </c>
      <c r="AC510" s="5" t="s">
        <v>7</v>
      </c>
      <c r="AD510" s="7" t="s">
        <v>354</v>
      </c>
      <c r="AE510" s="7" t="s">
        <v>0</v>
      </c>
      <c r="AF510" s="8">
        <v>0</v>
      </c>
      <c r="AG510" s="8"/>
      <c r="AH510" s="7" t="s">
        <v>9</v>
      </c>
    </row>
    <row r="511" spans="1:34" ht="15.75" x14ac:dyDescent="0.3">
      <c r="A511" s="23" t="s">
        <v>158</v>
      </c>
      <c r="B511" s="27" t="str">
        <f>REPLACE(REPLACE(A511,3,0,"-"),6,0,"-")</f>
        <v>TL-37-70</v>
      </c>
      <c r="C511" s="25" t="str">
        <f>REPLACE(REPLACE(A511,1,1,""),2,4,"")</f>
        <v>L</v>
      </c>
      <c r="D511" s="6" t="str">
        <f>(REPLACE(A511,3,4,""))</f>
        <v>TL</v>
      </c>
      <c r="E511" s="5" t="str">
        <f>IFERROR(VALUE(LEFT($B511,2)),"")</f>
        <v/>
      </c>
      <c r="F511" s="5">
        <f>IFERROR(VALUE(MID($B511,4,2)),"")</f>
        <v>37</v>
      </c>
      <c r="G511" s="5">
        <f>IFERROR(VALUE(RIGHT($B511,2)),"")</f>
        <v>70</v>
      </c>
      <c r="H511" s="5">
        <v>1</v>
      </c>
      <c r="I511" s="7" t="s">
        <v>11</v>
      </c>
      <c r="J511" s="7" t="s">
        <v>3</v>
      </c>
      <c r="K511" s="7" t="s">
        <v>149</v>
      </c>
      <c r="L511" s="5">
        <f>COUNTIF(K$2:K$526,K511)</f>
        <v>5</v>
      </c>
      <c r="M511" s="8">
        <v>20151107</v>
      </c>
      <c r="N511" s="19">
        <f ca="1">ROUND(((TODAY())-(DATEVALUE(REPLACE(REPLACE(M511,5,0,"-"),8,0,"-"))))/365,0)</f>
        <v>5</v>
      </c>
      <c r="O511" s="20"/>
      <c r="P511" s="20">
        <v>2</v>
      </c>
      <c r="Q511" s="20">
        <v>249</v>
      </c>
      <c r="R511" s="20"/>
      <c r="S511" s="20"/>
      <c r="T511" s="8">
        <v>19670215</v>
      </c>
      <c r="U511" s="20">
        <f ca="1">ROUND(((TODAY())-(DATEVALUE(REPLACE(REPLACE(T511,5,0,"-"),8,0,"-"))))/365,0)</f>
        <v>54</v>
      </c>
      <c r="V511" s="20">
        <f ca="1">COUNTIF(U$2:U$526,U511)</f>
        <v>2</v>
      </c>
      <c r="W511" s="8">
        <v>19670215</v>
      </c>
      <c r="X511" s="8" t="b">
        <f>T511=W511</f>
        <v>1</v>
      </c>
      <c r="Y511" s="5" t="s">
        <v>5</v>
      </c>
      <c r="Z511" s="20">
        <v>2</v>
      </c>
      <c r="AA511" s="5" t="s">
        <v>13</v>
      </c>
      <c r="AB511" s="5" t="s">
        <v>7</v>
      </c>
      <c r="AC511" s="5" t="s">
        <v>7</v>
      </c>
      <c r="AD511" s="7" t="s">
        <v>159</v>
      </c>
      <c r="AE511" s="7" t="s">
        <v>0</v>
      </c>
      <c r="AF511" s="8">
        <v>0</v>
      </c>
      <c r="AG511" s="8"/>
      <c r="AH511" s="7" t="s">
        <v>9</v>
      </c>
    </row>
    <row r="512" spans="1:34" ht="15.75" x14ac:dyDescent="0.3">
      <c r="A512" s="23" t="s">
        <v>575</v>
      </c>
      <c r="B512" s="27" t="str">
        <f>REPLACE(REPLACE(A512,3,0,"-"),6,0,"-")</f>
        <v>VL-12-41</v>
      </c>
      <c r="C512" s="25" t="str">
        <f>REPLACE(REPLACE(A512,1,1,""),2,4,"")</f>
        <v>L</v>
      </c>
      <c r="D512" s="6" t="str">
        <f>(REPLACE(A512,3,4,""))</f>
        <v>VL</v>
      </c>
      <c r="E512" s="5" t="str">
        <f>IFERROR(VALUE(LEFT($B512,2)),"")</f>
        <v/>
      </c>
      <c r="F512" s="5">
        <f>IFERROR(VALUE(MID($B512,4,2)),"")</f>
        <v>12</v>
      </c>
      <c r="G512" s="5">
        <f>IFERROR(VALUE(RIGHT($B512,2)),"")</f>
        <v>41</v>
      </c>
      <c r="H512" s="5">
        <v>1</v>
      </c>
      <c r="I512" s="7" t="s">
        <v>11</v>
      </c>
      <c r="J512" s="7" t="s">
        <v>3</v>
      </c>
      <c r="K512" s="7" t="s">
        <v>576</v>
      </c>
      <c r="L512" s="5">
        <f>COUNTIF(K$2:K$526,K512)</f>
        <v>1</v>
      </c>
      <c r="M512" s="8">
        <v>20020109</v>
      </c>
      <c r="N512" s="19">
        <f ca="1">ROUND(((TODAY())-(DATEVALUE(REPLACE(REPLACE(M512,5,0,"-"),8,0,"-"))))/365,0)</f>
        <v>19</v>
      </c>
      <c r="O512" s="20"/>
      <c r="P512" s="20">
        <v>4</v>
      </c>
      <c r="Q512" s="20">
        <v>997</v>
      </c>
      <c r="R512" s="20"/>
      <c r="S512" s="20"/>
      <c r="T512" s="8">
        <v>19690610</v>
      </c>
      <c r="U512" s="20">
        <f ca="1">ROUND(((TODAY())-(DATEVALUE(REPLACE(REPLACE(T512,5,0,"-"),8,0,"-"))))/365,0)</f>
        <v>51</v>
      </c>
      <c r="V512" s="20">
        <f ca="1">COUNTIF(U$2:U$526,U512)</f>
        <v>2</v>
      </c>
      <c r="W512" s="8">
        <v>19690610</v>
      </c>
      <c r="X512" s="8" t="b">
        <f>T512=W512</f>
        <v>1</v>
      </c>
      <c r="Y512" s="5" t="s">
        <v>9</v>
      </c>
      <c r="Z512" s="20">
        <v>2</v>
      </c>
      <c r="AA512" s="5" t="s">
        <v>13</v>
      </c>
      <c r="AB512" s="5" t="s">
        <v>7</v>
      </c>
      <c r="AC512" s="5" t="s">
        <v>7</v>
      </c>
      <c r="AD512" s="7" t="s">
        <v>21</v>
      </c>
      <c r="AE512" s="7" t="s">
        <v>0</v>
      </c>
      <c r="AF512" s="8">
        <v>0</v>
      </c>
      <c r="AG512" s="8"/>
      <c r="AH512" s="7" t="s">
        <v>9</v>
      </c>
    </row>
    <row r="513" spans="1:34" ht="15.75" x14ac:dyDescent="0.3">
      <c r="A513" s="23" t="s">
        <v>17</v>
      </c>
      <c r="B513" s="31" t="str">
        <f>REPLACE(REPLACE(A513,3,0,"-"),6,0,"-")</f>
        <v>FD-F5-2B</v>
      </c>
      <c r="C513" s="25" t="str">
        <f>REPLACE(REPLACE(A513,1,1,""),2,4,"")</f>
        <v>D</v>
      </c>
      <c r="D513" s="6" t="str">
        <f>(REPLACE(A513,3,4,""))</f>
        <v>FD</v>
      </c>
      <c r="E513" s="5" t="str">
        <f>IFERROR(VALUE(LEFT($B513,2)),"")</f>
        <v/>
      </c>
      <c r="F513" s="5" t="str">
        <f>IFERROR(VALUE(MID($B513,4,2)),"")</f>
        <v/>
      </c>
      <c r="G513" s="5" t="str">
        <f>IFERROR(VALUE(RIGHT($B513,2)),"")</f>
        <v/>
      </c>
      <c r="H513" s="7" t="s">
        <v>2</v>
      </c>
      <c r="I513" s="7" t="s">
        <v>2</v>
      </c>
      <c r="J513" s="7" t="s">
        <v>18</v>
      </c>
      <c r="K513" s="7" t="s">
        <v>4</v>
      </c>
      <c r="L513" s="5">
        <f>COUNTIF(K$2:K$526,K513)</f>
        <v>3</v>
      </c>
      <c r="M513" s="8">
        <v>20200904</v>
      </c>
      <c r="N513" s="19">
        <f ca="1">ROUND(((TODAY())-(DATEVALUE(REPLACE(REPLACE(M513,5,0,"-"),8,0,"-"))))/365,0)</f>
        <v>0</v>
      </c>
      <c r="O513" s="20">
        <v>1</v>
      </c>
      <c r="P513" s="20">
        <v>1</v>
      </c>
      <c r="Q513" s="20">
        <v>50</v>
      </c>
      <c r="R513" s="20">
        <v>60</v>
      </c>
      <c r="S513" s="20">
        <v>67</v>
      </c>
      <c r="T513" s="8">
        <v>19700228</v>
      </c>
      <c r="U513" s="20">
        <f ca="1">ROUND(((TODAY())-(DATEVALUE(REPLACE(REPLACE(T513,5,0,"-"),8,0,"-"))))/365,0)</f>
        <v>51</v>
      </c>
      <c r="V513" s="20">
        <f ca="1">COUNTIF(U$2:U$526,U513)</f>
        <v>2</v>
      </c>
      <c r="W513" s="8">
        <v>20200904</v>
      </c>
      <c r="X513" s="8" t="b">
        <f>T513=W513</f>
        <v>0</v>
      </c>
      <c r="Y513" s="5" t="s">
        <v>5</v>
      </c>
      <c r="Z513" s="20">
        <v>3</v>
      </c>
      <c r="AA513" s="5" t="s">
        <v>6</v>
      </c>
      <c r="AB513" s="5" t="s">
        <v>0</v>
      </c>
      <c r="AC513" s="5" t="s">
        <v>0</v>
      </c>
      <c r="AD513" s="7" t="s">
        <v>0</v>
      </c>
      <c r="AE513" s="7" t="s">
        <v>0</v>
      </c>
      <c r="AF513" s="8">
        <v>0.02</v>
      </c>
      <c r="AG513" s="8">
        <v>114</v>
      </c>
      <c r="AH513" s="7" t="s">
        <v>9</v>
      </c>
    </row>
    <row r="514" spans="1:34" ht="15.75" x14ac:dyDescent="0.3">
      <c r="A514" s="23" t="s">
        <v>344</v>
      </c>
      <c r="B514" s="30" t="str">
        <f>REPLACE(REPLACE(A514,3,0,"-"),6,0,"-")</f>
        <v>VL-78-65</v>
      </c>
      <c r="C514" s="25" t="str">
        <f>REPLACE(REPLACE(A514,1,1,""),2,4,"")</f>
        <v>L</v>
      </c>
      <c r="D514" s="6" t="str">
        <f>(REPLACE(A514,3,4,""))</f>
        <v>VL</v>
      </c>
      <c r="E514" s="5" t="str">
        <f>IFERROR(VALUE(LEFT($B514,2)),"")</f>
        <v/>
      </c>
      <c r="F514" s="5">
        <f>IFERROR(VALUE(MID($B514,4,2)),"")</f>
        <v>78</v>
      </c>
      <c r="G514" s="5">
        <f>IFERROR(VALUE(RIGHT($B514,2)),"")</f>
        <v>65</v>
      </c>
      <c r="H514" s="5">
        <v>1</v>
      </c>
      <c r="I514" s="7" t="s">
        <v>11</v>
      </c>
      <c r="J514" s="7" t="s">
        <v>3</v>
      </c>
      <c r="K514" s="7" t="s">
        <v>345</v>
      </c>
      <c r="L514" s="5">
        <f>COUNTIF(K$2:K$526,K514)</f>
        <v>1</v>
      </c>
      <c r="M514" s="8">
        <v>19790410</v>
      </c>
      <c r="N514" s="19">
        <f ca="1">ROUND(((TODAY())-(DATEVALUE(REPLACE(REPLACE(M514,5,0,"-"),8,0,"-"))))/365,0)</f>
        <v>42</v>
      </c>
      <c r="O514" s="20"/>
      <c r="P514" s="20">
        <v>1</v>
      </c>
      <c r="Q514" s="20">
        <v>500</v>
      </c>
      <c r="R514" s="20"/>
      <c r="S514" s="20"/>
      <c r="T514" s="8">
        <v>19700428</v>
      </c>
      <c r="U514" s="20">
        <f ca="1">ROUND(((TODAY())-(DATEVALUE(REPLACE(REPLACE(T514,5,0,"-"),8,0,"-"))))/365,0)</f>
        <v>50</v>
      </c>
      <c r="V514" s="20">
        <f ca="1">COUNTIF(U$2:U$526,U514)</f>
        <v>1</v>
      </c>
      <c r="W514" s="8">
        <v>19700428</v>
      </c>
      <c r="X514" s="8" t="b">
        <f>T514=W514</f>
        <v>1</v>
      </c>
      <c r="Y514" s="5" t="s">
        <v>5</v>
      </c>
      <c r="Z514" s="20">
        <v>2</v>
      </c>
      <c r="AA514" s="5" t="s">
        <v>13</v>
      </c>
      <c r="AB514" s="5" t="s">
        <v>7</v>
      </c>
      <c r="AC514" s="5" t="s">
        <v>7</v>
      </c>
      <c r="AD514" s="7" t="s">
        <v>196</v>
      </c>
      <c r="AE514" s="7" t="s">
        <v>0</v>
      </c>
      <c r="AF514" s="8">
        <v>0</v>
      </c>
      <c r="AG514" s="8"/>
      <c r="AH514" s="7" t="s">
        <v>9</v>
      </c>
    </row>
    <row r="515" spans="1:34" ht="15.75" x14ac:dyDescent="0.3">
      <c r="A515" s="23" t="s">
        <v>87</v>
      </c>
      <c r="B515" s="27" t="str">
        <f>REPLACE(REPLACE(A515,3,0,"-"),6,0,"-")</f>
        <v>DZ-51-15</v>
      </c>
      <c r="C515" s="25" t="str">
        <f>REPLACE(REPLACE(A515,1,1,""),2,4,"")</f>
        <v>Z</v>
      </c>
      <c r="D515" s="6" t="str">
        <f>(REPLACE(A515,3,4,""))</f>
        <v>DZ</v>
      </c>
      <c r="E515" s="5" t="str">
        <f>IFERROR(VALUE(LEFT($B515,2)),"")</f>
        <v/>
      </c>
      <c r="F515" s="5">
        <f>IFERROR(VALUE(MID($B515,4,2)),"")</f>
        <v>51</v>
      </c>
      <c r="G515" s="5">
        <f>IFERROR(VALUE(RIGHT($B515,2)),"")</f>
        <v>15</v>
      </c>
      <c r="H515" s="5">
        <v>1</v>
      </c>
      <c r="I515" s="7" t="s">
        <v>88</v>
      </c>
      <c r="J515" s="7" t="s">
        <v>3</v>
      </c>
      <c r="K515" s="7" t="s">
        <v>89</v>
      </c>
      <c r="L515" s="5">
        <f>COUNTIF(K$2:K$526,K515)</f>
        <v>1</v>
      </c>
      <c r="M515" s="8">
        <v>20180323</v>
      </c>
      <c r="N515" s="19">
        <f ca="1">ROUND(((TODAY())-(DATEVALUE(REPLACE(REPLACE(M515,5,0,"-"),8,0,"-"))))/365,0)</f>
        <v>3</v>
      </c>
      <c r="O515" s="20">
        <v>3</v>
      </c>
      <c r="P515" s="20">
        <v>8</v>
      </c>
      <c r="Q515" s="20">
        <v>3532</v>
      </c>
      <c r="R515" s="20">
        <v>920</v>
      </c>
      <c r="S515" s="20">
        <v>1020</v>
      </c>
      <c r="T515" s="8">
        <v>19710630</v>
      </c>
      <c r="U515" s="20">
        <f ca="1">ROUND(((TODAY())-(DATEVALUE(REPLACE(REPLACE(T515,5,0,"-"),8,0,"-"))))/365,0)</f>
        <v>49</v>
      </c>
      <c r="V515" s="20">
        <f ca="1">COUNTIF(U$2:U$526,U515)</f>
        <v>1</v>
      </c>
      <c r="W515" s="8">
        <v>20180313</v>
      </c>
      <c r="X515" s="8" t="b">
        <f>T515=W515</f>
        <v>0</v>
      </c>
      <c r="Y515" s="5" t="s">
        <v>5</v>
      </c>
      <c r="Z515" s="20">
        <v>3</v>
      </c>
      <c r="AA515" s="5" t="s">
        <v>90</v>
      </c>
      <c r="AB515" s="5" t="s">
        <v>7</v>
      </c>
      <c r="AC515" s="5" t="s">
        <v>7</v>
      </c>
      <c r="AD515" s="7" t="s">
        <v>91</v>
      </c>
      <c r="AE515" s="7" t="s">
        <v>0</v>
      </c>
      <c r="AF515" s="8">
        <v>0.13</v>
      </c>
      <c r="AG515" s="8">
        <v>281</v>
      </c>
      <c r="AH515" s="7" t="s">
        <v>9</v>
      </c>
    </row>
    <row r="516" spans="1:34" ht="15.75" x14ac:dyDescent="0.3">
      <c r="A516" s="23" t="s">
        <v>207</v>
      </c>
      <c r="B516" s="27" t="str">
        <f>REPLACE(REPLACE(A516,3,0,"-"),6,0,"-")</f>
        <v>VL-72-93</v>
      </c>
      <c r="C516" s="25" t="str">
        <f>REPLACE(REPLACE(A516,1,1,""),2,4,"")</f>
        <v>L</v>
      </c>
      <c r="D516" s="6" t="str">
        <f>(REPLACE(A516,3,4,""))</f>
        <v>VL</v>
      </c>
      <c r="E516" s="5" t="str">
        <f>IFERROR(VALUE(LEFT($B516,2)),"")</f>
        <v/>
      </c>
      <c r="F516" s="5">
        <f>IFERROR(VALUE(MID($B516,4,2)),"")</f>
        <v>72</v>
      </c>
      <c r="G516" s="5">
        <f>IFERROR(VALUE(RIGHT($B516,2)),"")</f>
        <v>93</v>
      </c>
      <c r="H516" s="5">
        <v>1</v>
      </c>
      <c r="I516" s="7" t="s">
        <v>11</v>
      </c>
      <c r="J516" s="7" t="s">
        <v>3</v>
      </c>
      <c r="K516" s="7" t="s">
        <v>208</v>
      </c>
      <c r="L516" s="5">
        <f>COUNTIF(K$2:K$526,K516)</f>
        <v>4</v>
      </c>
      <c r="M516" s="8">
        <v>20190121</v>
      </c>
      <c r="N516" s="19">
        <f ca="1">ROUND(((TODAY())-(DATEVALUE(REPLACE(REPLACE(M516,5,0,"-"),8,0,"-"))))/365,0)</f>
        <v>2</v>
      </c>
      <c r="O516" s="20"/>
      <c r="P516" s="20">
        <v>1</v>
      </c>
      <c r="Q516" s="20">
        <v>500</v>
      </c>
      <c r="R516" s="20"/>
      <c r="S516" s="20"/>
      <c r="T516" s="8">
        <v>19720919</v>
      </c>
      <c r="U516" s="20">
        <f ca="1">ROUND(((TODAY())-(DATEVALUE(REPLACE(REPLACE(T516,5,0,"-"),8,0,"-"))))/365,0)</f>
        <v>48</v>
      </c>
      <c r="V516" s="20">
        <f ca="1">COUNTIF(U$2:U$526,U516)</f>
        <v>1</v>
      </c>
      <c r="W516" s="8">
        <v>19720919</v>
      </c>
      <c r="X516" s="8" t="b">
        <f>T516=W516</f>
        <v>1</v>
      </c>
      <c r="Y516" s="5" t="s">
        <v>9</v>
      </c>
      <c r="Z516" s="20">
        <v>2</v>
      </c>
      <c r="AA516" s="5" t="s">
        <v>13</v>
      </c>
      <c r="AB516" s="5" t="s">
        <v>7</v>
      </c>
      <c r="AC516" s="5" t="s">
        <v>7</v>
      </c>
      <c r="AD516" s="7" t="s">
        <v>41</v>
      </c>
      <c r="AE516" s="7" t="s">
        <v>0</v>
      </c>
      <c r="AF516" s="8">
        <v>0</v>
      </c>
      <c r="AG516" s="8"/>
      <c r="AH516" s="7" t="s">
        <v>9</v>
      </c>
    </row>
    <row r="517" spans="1:34" ht="15.75" x14ac:dyDescent="0.3">
      <c r="A517" s="23" t="s">
        <v>1</v>
      </c>
      <c r="B517" s="31" t="str">
        <f>REPLACE(REPLACE(A517,3,0,"-"),6,0,"-")</f>
        <v>DH-04-7P</v>
      </c>
      <c r="C517" s="25" t="str">
        <f>REPLACE(REPLACE(A517,1,1,""),2,4,"")</f>
        <v>H</v>
      </c>
      <c r="D517" s="6" t="str">
        <f>(REPLACE(A517,3,4,""))</f>
        <v>DH</v>
      </c>
      <c r="E517" s="5" t="str">
        <f>IFERROR(VALUE(LEFT($B517,2)),"")</f>
        <v/>
      </c>
      <c r="F517" s="5">
        <f>IFERROR(VALUE(MID($B517,4,2)),"")</f>
        <v>4</v>
      </c>
      <c r="G517" s="5" t="str">
        <f>IFERROR(VALUE(RIGHT($B517,2)),"")</f>
        <v/>
      </c>
      <c r="H517" s="7" t="s">
        <v>2</v>
      </c>
      <c r="I517" s="7" t="s">
        <v>2</v>
      </c>
      <c r="J517" s="7" t="s">
        <v>3</v>
      </c>
      <c r="K517" s="7" t="s">
        <v>4</v>
      </c>
      <c r="L517" s="5">
        <f>COUNTIF(K$2:K$526,K517)</f>
        <v>3</v>
      </c>
      <c r="M517" s="8">
        <v>20060920</v>
      </c>
      <c r="N517" s="19">
        <f ca="1">ROUND(((TODAY())-(DATEVALUE(REPLACE(REPLACE(M517,5,0,"-"),8,0,"-"))))/365,0)</f>
        <v>14</v>
      </c>
      <c r="O517" s="20"/>
      <c r="P517" s="20"/>
      <c r="Q517" s="20"/>
      <c r="R517" s="20"/>
      <c r="S517" s="20"/>
      <c r="T517" s="8">
        <v>19731231</v>
      </c>
      <c r="U517" s="20">
        <f ca="1">ROUND(((TODAY())-(DATEVALUE(REPLACE(REPLACE(T517,5,0,"-"),8,0,"-"))))/365,0)</f>
        <v>47</v>
      </c>
      <c r="V517" s="22">
        <f ca="1">COUNTIF(U$2:U$526,U517)</f>
        <v>4</v>
      </c>
      <c r="W517" s="8">
        <v>20060920</v>
      </c>
      <c r="X517" s="8" t="b">
        <f>T517=W517</f>
        <v>0</v>
      </c>
      <c r="Y517" s="5" t="s">
        <v>5</v>
      </c>
      <c r="Z517" s="20">
        <v>3</v>
      </c>
      <c r="AA517" s="5" t="s">
        <v>6</v>
      </c>
      <c r="AB517" s="5" t="s">
        <v>7</v>
      </c>
      <c r="AC517" s="5" t="s">
        <v>7</v>
      </c>
      <c r="AD517" s="7" t="s">
        <v>8</v>
      </c>
      <c r="AE517" s="7" t="s">
        <v>0</v>
      </c>
      <c r="AF517" s="8">
        <v>0</v>
      </c>
      <c r="AG517" s="8"/>
      <c r="AH517" s="7" t="s">
        <v>9</v>
      </c>
    </row>
    <row r="518" spans="1:34" ht="15.75" x14ac:dyDescent="0.3">
      <c r="A518" s="23" t="s">
        <v>69</v>
      </c>
      <c r="B518" s="31" t="str">
        <f>REPLACE(REPLACE(A518,3,0,"-"),6,0,"-")</f>
        <v>DX-59-3X</v>
      </c>
      <c r="C518" s="25" t="str">
        <f>REPLACE(REPLACE(A518,1,1,""),2,4,"")</f>
        <v>X</v>
      </c>
      <c r="D518" s="6" t="str">
        <f>(REPLACE(A518,3,4,""))</f>
        <v>DX</v>
      </c>
      <c r="E518" s="5" t="str">
        <f>IFERROR(VALUE(LEFT($B518,2)),"")</f>
        <v/>
      </c>
      <c r="F518" s="5">
        <f>IFERROR(VALUE(MID($B518,4,2)),"")</f>
        <v>59</v>
      </c>
      <c r="G518" s="5" t="str">
        <f>IFERROR(VALUE(RIGHT($B518,2)),"")</f>
        <v/>
      </c>
      <c r="H518" s="7" t="s">
        <v>2</v>
      </c>
      <c r="I518" s="7" t="s">
        <v>2</v>
      </c>
      <c r="J518" s="7" t="s">
        <v>3</v>
      </c>
      <c r="K518" s="7" t="s">
        <v>4</v>
      </c>
      <c r="L518" s="5">
        <f>COUNTIF(K$2:K$526,K518)</f>
        <v>3</v>
      </c>
      <c r="M518" s="8">
        <v>20061101</v>
      </c>
      <c r="N518" s="19">
        <f ca="1">ROUND(((TODAY())-(DATEVALUE(REPLACE(REPLACE(M518,5,0,"-"),8,0,"-"))))/365,0)</f>
        <v>14</v>
      </c>
      <c r="O518" s="20"/>
      <c r="P518" s="20"/>
      <c r="Q518" s="20"/>
      <c r="R518" s="20"/>
      <c r="S518" s="20"/>
      <c r="T518" s="8">
        <v>19731231</v>
      </c>
      <c r="U518" s="20">
        <f ca="1">ROUND(((TODAY())-(DATEVALUE(REPLACE(REPLACE(T518,5,0,"-"),8,0,"-"))))/365,0)</f>
        <v>47</v>
      </c>
      <c r="V518" s="20">
        <f ca="1">COUNTIF(U$2:U$526,U518)</f>
        <v>4</v>
      </c>
      <c r="W518" s="8">
        <v>20061101</v>
      </c>
      <c r="X518" s="8" t="b">
        <f>T518=W518</f>
        <v>0</v>
      </c>
      <c r="Y518" s="5" t="s">
        <v>5</v>
      </c>
      <c r="Z518" s="20">
        <v>3</v>
      </c>
      <c r="AA518" s="5" t="s">
        <v>6</v>
      </c>
      <c r="AB518" s="5" t="s">
        <v>7</v>
      </c>
      <c r="AC518" s="5" t="s">
        <v>7</v>
      </c>
      <c r="AD518" s="7" t="s">
        <v>70</v>
      </c>
      <c r="AE518" s="7" t="s">
        <v>0</v>
      </c>
      <c r="AF518" s="8">
        <v>0</v>
      </c>
      <c r="AG518" s="8"/>
      <c r="AH518" s="7" t="s">
        <v>9</v>
      </c>
    </row>
    <row r="519" spans="1:34" ht="15.75" x14ac:dyDescent="0.3">
      <c r="A519" s="23" t="s">
        <v>78</v>
      </c>
      <c r="B519" s="31" t="str">
        <f>REPLACE(REPLACE(A519,3,0,"-"),6,0,"-")</f>
        <v>FF-45-3L</v>
      </c>
      <c r="C519" s="25" t="str">
        <f>REPLACE(REPLACE(A519,1,1,""),2,4,"")</f>
        <v>F</v>
      </c>
      <c r="D519" s="6" t="str">
        <f>(REPLACE(A519,3,4,""))</f>
        <v>FF</v>
      </c>
      <c r="E519" s="5" t="str">
        <f>IFERROR(VALUE(LEFT($B519,2)),"")</f>
        <v/>
      </c>
      <c r="F519" s="5">
        <f>IFERROR(VALUE(MID($B519,4,2)),"")</f>
        <v>45</v>
      </c>
      <c r="G519" s="5" t="str">
        <f>IFERROR(VALUE(RIGHT($B519,2)),"")</f>
        <v/>
      </c>
      <c r="H519" s="7" t="s">
        <v>2</v>
      </c>
      <c r="I519" s="7" t="s">
        <v>2</v>
      </c>
      <c r="J519" s="7" t="s">
        <v>3</v>
      </c>
      <c r="K519" s="7" t="s">
        <v>0</v>
      </c>
      <c r="L519" s="5">
        <f>COUNTIF(K$2:K$526,K519)</f>
        <v>37</v>
      </c>
      <c r="M519" s="8">
        <v>20061230</v>
      </c>
      <c r="N519" s="19">
        <f ca="1">ROUND(((TODAY())-(DATEVALUE(REPLACE(REPLACE(M519,5,0,"-"),8,0,"-"))))/365,0)</f>
        <v>14</v>
      </c>
      <c r="O519" s="20"/>
      <c r="P519" s="20"/>
      <c r="Q519" s="20"/>
      <c r="R519" s="20"/>
      <c r="S519" s="20"/>
      <c r="T519" s="8">
        <v>19731231</v>
      </c>
      <c r="U519" s="20">
        <f ca="1">ROUND(((TODAY())-(DATEVALUE(REPLACE(REPLACE(T519,5,0,"-"),8,0,"-"))))/365,0)</f>
        <v>47</v>
      </c>
      <c r="V519" s="20">
        <f ca="1">COUNTIF(U$2:U$526,U519)</f>
        <v>4</v>
      </c>
      <c r="W519" s="8">
        <v>20061230</v>
      </c>
      <c r="X519" s="8" t="b">
        <f>T519=W519</f>
        <v>0</v>
      </c>
      <c r="Y519" s="5" t="s">
        <v>5</v>
      </c>
      <c r="Z519" s="20">
        <v>3</v>
      </c>
      <c r="AA519" s="5" t="s">
        <v>6</v>
      </c>
      <c r="AB519" s="5" t="s">
        <v>7</v>
      </c>
      <c r="AC519" s="5" t="s">
        <v>7</v>
      </c>
      <c r="AD519" s="7" t="s">
        <v>79</v>
      </c>
      <c r="AE519" s="7" t="s">
        <v>0</v>
      </c>
      <c r="AF519" s="8">
        <v>0</v>
      </c>
      <c r="AG519" s="8"/>
      <c r="AH519" s="7" t="s">
        <v>9</v>
      </c>
    </row>
    <row r="520" spans="1:34" ht="15.75" x14ac:dyDescent="0.3">
      <c r="A520" s="23" t="s">
        <v>120</v>
      </c>
      <c r="B520" s="30" t="str">
        <f>REPLACE(REPLACE(A520,3,0,"-"),6,0,"-")</f>
        <v>VZ-66-07</v>
      </c>
      <c r="C520" s="25" t="str">
        <f>REPLACE(REPLACE(A520,1,1,""),2,4,"")</f>
        <v>Z</v>
      </c>
      <c r="D520" s="6" t="str">
        <f>(REPLACE(A520,3,4,""))</f>
        <v>VZ</v>
      </c>
      <c r="E520" s="5" t="str">
        <f>IFERROR(VALUE(LEFT($B520,2)),"")</f>
        <v/>
      </c>
      <c r="F520" s="5">
        <f>IFERROR(VALUE(MID($B520,4,2)),"")</f>
        <v>66</v>
      </c>
      <c r="G520" s="5">
        <f>IFERROR(VALUE(RIGHT($B520,2)),"")</f>
        <v>7</v>
      </c>
      <c r="H520" s="5">
        <v>1</v>
      </c>
      <c r="I520" s="7" t="s">
        <v>11</v>
      </c>
      <c r="J520" s="7" t="s">
        <v>3</v>
      </c>
      <c r="K520" s="7" t="s">
        <v>121</v>
      </c>
      <c r="L520" s="5">
        <f>COUNTIF(K$2:K$526,K520)</f>
        <v>2</v>
      </c>
      <c r="M520" s="8">
        <v>20080811</v>
      </c>
      <c r="N520" s="19">
        <f ca="1">ROUND(((TODAY())-(DATEVALUE(REPLACE(REPLACE(M520,5,0,"-"),8,0,"-"))))/365,0)</f>
        <v>12</v>
      </c>
      <c r="O520" s="20"/>
      <c r="P520" s="20">
        <v>1</v>
      </c>
      <c r="Q520" s="20">
        <v>497</v>
      </c>
      <c r="R520" s="20"/>
      <c r="S520" s="20"/>
      <c r="T520" s="8">
        <v>19740228</v>
      </c>
      <c r="U520" s="20">
        <f ca="1">ROUND(((TODAY())-(DATEVALUE(REPLACE(REPLACE(T520,5,0,"-"),8,0,"-"))))/365,0)</f>
        <v>47</v>
      </c>
      <c r="V520" s="20">
        <f ca="1">COUNTIF(U$2:U$526,U520)</f>
        <v>4</v>
      </c>
      <c r="W520" s="8">
        <v>19740228</v>
      </c>
      <c r="X520" s="8" t="b">
        <f>T520=W520</f>
        <v>1</v>
      </c>
      <c r="Y520" s="5" t="s">
        <v>5</v>
      </c>
      <c r="Z520" s="20">
        <v>2</v>
      </c>
      <c r="AA520" s="5" t="s">
        <v>13</v>
      </c>
      <c r="AB520" s="5" t="s">
        <v>7</v>
      </c>
      <c r="AC520" s="5" t="s">
        <v>7</v>
      </c>
      <c r="AD520" s="7" t="s">
        <v>74</v>
      </c>
      <c r="AE520" s="7" t="s">
        <v>0</v>
      </c>
      <c r="AF520" s="8">
        <v>0</v>
      </c>
      <c r="AG520" s="8"/>
      <c r="AH520" s="7" t="s">
        <v>9</v>
      </c>
    </row>
    <row r="521" spans="1:34" ht="15.75" x14ac:dyDescent="0.3">
      <c r="A521" s="23" t="s">
        <v>163</v>
      </c>
      <c r="B521" s="27" t="str">
        <f>REPLACE(REPLACE(A521,3,0,"-"),6,0,"-")</f>
        <v>XE-89-69</v>
      </c>
      <c r="C521" s="25" t="str">
        <f>REPLACE(REPLACE(A521,1,1,""),2,4,"")</f>
        <v>E</v>
      </c>
      <c r="D521" s="6" t="str">
        <f>(REPLACE(A521,3,4,""))</f>
        <v>XE</v>
      </c>
      <c r="E521" s="5" t="str">
        <f>IFERROR(VALUE(LEFT($B521,2)),"")</f>
        <v/>
      </c>
      <c r="F521" s="5">
        <f>IFERROR(VALUE(MID($B521,4,2)),"")</f>
        <v>89</v>
      </c>
      <c r="G521" s="5">
        <f>IFERROR(VALUE(RIGHT($B521,2)),"")</f>
        <v>69</v>
      </c>
      <c r="H521" s="5">
        <v>1</v>
      </c>
      <c r="I521" s="7" t="s">
        <v>11</v>
      </c>
      <c r="J521" s="7" t="s">
        <v>3</v>
      </c>
      <c r="K521" s="7" t="s">
        <v>23</v>
      </c>
      <c r="L521" s="5">
        <f>COUNTIF(K$2:K$526,K521)</f>
        <v>19</v>
      </c>
      <c r="M521" s="8">
        <v>19841227</v>
      </c>
      <c r="N521" s="19">
        <f ca="1">ROUND(((TODAY())-(DATEVALUE(REPLACE(REPLACE(M521,5,0,"-"),8,0,"-"))))/365,0)</f>
        <v>36</v>
      </c>
      <c r="O521" s="20"/>
      <c r="P521" s="20">
        <v>1</v>
      </c>
      <c r="Q521" s="20">
        <v>350</v>
      </c>
      <c r="R521" s="20"/>
      <c r="S521" s="20"/>
      <c r="T521" s="8">
        <v>19750303</v>
      </c>
      <c r="U521" s="20">
        <f ca="1">ROUND(((TODAY())-(DATEVALUE(REPLACE(REPLACE(T521,5,0,"-"),8,0,"-"))))/365,0)</f>
        <v>46</v>
      </c>
      <c r="V521" s="20">
        <f ca="1">COUNTIF(U$2:U$526,U521)</f>
        <v>1</v>
      </c>
      <c r="W521" s="8">
        <v>19750303</v>
      </c>
      <c r="X521" s="8" t="b">
        <f>T521=W521</f>
        <v>1</v>
      </c>
      <c r="Y521" s="5" t="s">
        <v>5</v>
      </c>
      <c r="Z521" s="20">
        <v>2</v>
      </c>
      <c r="AA521" s="5" t="s">
        <v>13</v>
      </c>
      <c r="AB521" s="5" t="s">
        <v>7</v>
      </c>
      <c r="AC521" s="5" t="s">
        <v>7</v>
      </c>
      <c r="AD521" s="7" t="s">
        <v>164</v>
      </c>
      <c r="AE521" s="7" t="s">
        <v>0</v>
      </c>
      <c r="AF521" s="8">
        <v>0</v>
      </c>
      <c r="AG521" s="8"/>
      <c r="AH521" s="7" t="s">
        <v>9</v>
      </c>
    </row>
    <row r="522" spans="1:34" ht="15.75" x14ac:dyDescent="0.3">
      <c r="A522" s="23" t="s">
        <v>607</v>
      </c>
      <c r="B522" s="27" t="str">
        <f>REPLACE(REPLACE(A522,3,0,"-"),6,0,"-")</f>
        <v>XZ-65-77</v>
      </c>
      <c r="C522" s="25" t="str">
        <f>REPLACE(REPLACE(A522,1,1,""),2,4,"")</f>
        <v>Z</v>
      </c>
      <c r="D522" s="6" t="str">
        <f>(REPLACE(A522,3,4,""))</f>
        <v>XZ</v>
      </c>
      <c r="E522" s="5" t="str">
        <f>IFERROR(VALUE(LEFT($B522,2)),"")</f>
        <v/>
      </c>
      <c r="F522" s="5">
        <f>IFERROR(VALUE(MID($B522,4,2)),"")</f>
        <v>65</v>
      </c>
      <c r="G522" s="5">
        <f>IFERROR(VALUE(RIGHT($B522,2)),"")</f>
        <v>77</v>
      </c>
      <c r="H522" s="5">
        <v>1</v>
      </c>
      <c r="I522" s="7" t="s">
        <v>11</v>
      </c>
      <c r="J522" s="7" t="s">
        <v>3</v>
      </c>
      <c r="K522" s="7" t="s">
        <v>147</v>
      </c>
      <c r="L522" s="5">
        <f>COUNTIF(K$2:K$526,K522)</f>
        <v>8</v>
      </c>
      <c r="M522" s="8">
        <v>19930722</v>
      </c>
      <c r="N522" s="19">
        <f ca="1">ROUND(((TODAY())-(DATEVALUE(REPLACE(REPLACE(M522,5,0,"-"),8,0,"-"))))/365,0)</f>
        <v>27</v>
      </c>
      <c r="O522" s="20"/>
      <c r="P522" s="20">
        <v>1</v>
      </c>
      <c r="Q522" s="20">
        <v>350</v>
      </c>
      <c r="R522" s="20"/>
      <c r="S522" s="20"/>
      <c r="T522" s="8">
        <v>19770527</v>
      </c>
      <c r="U522" s="20">
        <f ca="1">ROUND(((TODAY())-(DATEVALUE(REPLACE(REPLACE(T522,5,0,"-"),8,0,"-"))))/365,0)</f>
        <v>43</v>
      </c>
      <c r="V522" s="20">
        <f ca="1">COUNTIF(U$2:U$526,U522)</f>
        <v>3</v>
      </c>
      <c r="W522" s="8">
        <v>19770527</v>
      </c>
      <c r="X522" s="8" t="b">
        <f>T522=W522</f>
        <v>1</v>
      </c>
      <c r="Y522" s="5" t="s">
        <v>5</v>
      </c>
      <c r="Z522" s="20">
        <v>2</v>
      </c>
      <c r="AA522" s="5" t="s">
        <v>13</v>
      </c>
      <c r="AB522" s="5" t="s">
        <v>7</v>
      </c>
      <c r="AC522" s="5" t="s">
        <v>7</v>
      </c>
      <c r="AD522" s="7" t="s">
        <v>68</v>
      </c>
      <c r="AE522" s="7" t="s">
        <v>0</v>
      </c>
      <c r="AF522" s="8">
        <v>0</v>
      </c>
      <c r="AG522" s="8"/>
      <c r="AH522" s="7" t="s">
        <v>9</v>
      </c>
    </row>
    <row r="523" spans="1:34" ht="15.75" x14ac:dyDescent="0.3">
      <c r="A523" s="23" t="s">
        <v>399</v>
      </c>
      <c r="B523" s="27" t="str">
        <f>REPLACE(REPLACE(A523,3,0,"-"),6,0,"-")</f>
        <v>ZE-65-93</v>
      </c>
      <c r="C523" s="25" t="str">
        <f>REPLACE(REPLACE(A523,1,1,""),2,4,"")</f>
        <v>E</v>
      </c>
      <c r="D523" s="6" t="str">
        <f>(REPLACE(A523,3,4,""))</f>
        <v>ZE</v>
      </c>
      <c r="E523" s="5" t="str">
        <f>IFERROR(VALUE(LEFT($B523,2)),"")</f>
        <v/>
      </c>
      <c r="F523" s="5">
        <f>IFERROR(VALUE(MID($B523,4,2)),"")</f>
        <v>65</v>
      </c>
      <c r="G523" s="5">
        <f>IFERROR(VALUE(RIGHT($B523,2)),"")</f>
        <v>93</v>
      </c>
      <c r="H523" s="5">
        <v>1</v>
      </c>
      <c r="I523" s="7" t="s">
        <v>11</v>
      </c>
      <c r="J523" s="7" t="s">
        <v>3</v>
      </c>
      <c r="K523" s="7" t="s">
        <v>46</v>
      </c>
      <c r="L523" s="5">
        <f>COUNTIF(K$2:K$526,K523)</f>
        <v>77</v>
      </c>
      <c r="M523" s="8">
        <v>19820729</v>
      </c>
      <c r="N523" s="19">
        <f ca="1">ROUND(((TODAY())-(DATEVALUE(REPLACE(REPLACE(M523,5,0,"-"),8,0,"-"))))/365,0)</f>
        <v>38</v>
      </c>
      <c r="O523" s="20"/>
      <c r="P523" s="20">
        <v>1</v>
      </c>
      <c r="Q523" s="20">
        <v>350</v>
      </c>
      <c r="R523" s="20"/>
      <c r="S523" s="20"/>
      <c r="T523" s="8">
        <v>19771003</v>
      </c>
      <c r="U523" s="20">
        <f ca="1">ROUND(((TODAY())-(DATEVALUE(REPLACE(REPLACE(T523,5,0,"-"),8,0,"-"))))/365,0)</f>
        <v>43</v>
      </c>
      <c r="V523" s="20">
        <f ca="1">COUNTIF(U$2:U$526,U523)</f>
        <v>3</v>
      </c>
      <c r="W523" s="8">
        <v>19771003</v>
      </c>
      <c r="X523" s="8" t="b">
        <f>T523=W523</f>
        <v>1</v>
      </c>
      <c r="Y523" s="5" t="s">
        <v>5</v>
      </c>
      <c r="Z523" s="20">
        <v>2</v>
      </c>
      <c r="AA523" s="5" t="s">
        <v>13</v>
      </c>
      <c r="AB523" s="5" t="s">
        <v>7</v>
      </c>
      <c r="AC523" s="5" t="s">
        <v>7</v>
      </c>
      <c r="AD523" s="7" t="s">
        <v>97</v>
      </c>
      <c r="AE523" s="7" t="s">
        <v>0</v>
      </c>
      <c r="AF523" s="8">
        <v>0</v>
      </c>
      <c r="AG523" s="8"/>
      <c r="AH523" s="7" t="s">
        <v>9</v>
      </c>
    </row>
    <row r="524" spans="1:34" ht="15.75" x14ac:dyDescent="0.3">
      <c r="A524" s="23" t="s">
        <v>664</v>
      </c>
      <c r="B524" s="27" t="str">
        <f>REPLACE(REPLACE(A524,3,0,"-"),6,0,"-")</f>
        <v>ZE-94-19</v>
      </c>
      <c r="C524" s="25" t="str">
        <f>REPLACE(REPLACE(A524,1,1,""),2,4,"")</f>
        <v>E</v>
      </c>
      <c r="D524" s="6" t="str">
        <f>(REPLACE(A524,3,4,""))</f>
        <v>ZE</v>
      </c>
      <c r="E524" s="5" t="str">
        <f>IFERROR(VALUE(LEFT($B524,2)),"")</f>
        <v/>
      </c>
      <c r="F524" s="5">
        <f>IFERROR(VALUE(MID($B524,4,2)),"")</f>
        <v>94</v>
      </c>
      <c r="G524" s="5">
        <f>IFERROR(VALUE(RIGHT($B524,2)),"")</f>
        <v>19</v>
      </c>
      <c r="H524" s="5">
        <v>1</v>
      </c>
      <c r="I524" s="7" t="s">
        <v>11</v>
      </c>
      <c r="J524" s="7" t="s">
        <v>3</v>
      </c>
      <c r="K524" s="7" t="s">
        <v>665</v>
      </c>
      <c r="L524" s="5">
        <f>COUNTIF(K$2:K$526,K524)</f>
        <v>1</v>
      </c>
      <c r="M524" s="8">
        <v>20071019</v>
      </c>
      <c r="N524" s="19">
        <f ca="1">ROUND(((TODAY())-(DATEVALUE(REPLACE(REPLACE(M524,5,0,"-"),8,0,"-"))))/365,0)</f>
        <v>13</v>
      </c>
      <c r="O524" s="20"/>
      <c r="P524" s="20">
        <v>1</v>
      </c>
      <c r="Q524" s="20">
        <v>557</v>
      </c>
      <c r="R524" s="20"/>
      <c r="S524" s="20"/>
      <c r="T524" s="8">
        <v>19780125</v>
      </c>
      <c r="U524" s="20">
        <f ca="1">ROUND(((TODAY())-(DATEVALUE(REPLACE(REPLACE(T524,5,0,"-"),8,0,"-"))))/365,0)</f>
        <v>43</v>
      </c>
      <c r="V524" s="20">
        <f ca="1">COUNTIF(U$2:U$526,U524)</f>
        <v>3</v>
      </c>
      <c r="W524" s="8">
        <v>19780125</v>
      </c>
      <c r="X524" s="8" t="b">
        <f>T524=W524</f>
        <v>1</v>
      </c>
      <c r="Y524" s="5" t="s">
        <v>5</v>
      </c>
      <c r="Z524" s="20">
        <v>2</v>
      </c>
      <c r="AA524" s="5" t="s">
        <v>13</v>
      </c>
      <c r="AB524" s="5" t="s">
        <v>7</v>
      </c>
      <c r="AC524" s="5" t="s">
        <v>7</v>
      </c>
      <c r="AD524" s="7" t="s">
        <v>29</v>
      </c>
      <c r="AE524" s="7" t="s">
        <v>0</v>
      </c>
      <c r="AF524" s="8">
        <v>0</v>
      </c>
      <c r="AG524" s="8"/>
      <c r="AH524" s="7" t="s">
        <v>9</v>
      </c>
    </row>
    <row r="525" spans="1:34" ht="15.75" x14ac:dyDescent="0.3">
      <c r="A525" s="23" t="s">
        <v>484</v>
      </c>
      <c r="B525" s="27" t="str">
        <f>REPLACE(REPLACE(A525,3,0,"-"),6,0,"-")</f>
        <v>ZZ-26-56</v>
      </c>
      <c r="C525" s="25" t="str">
        <f>REPLACE(REPLACE(A525,1,1,""),2,4,"")</f>
        <v>Z</v>
      </c>
      <c r="D525" s="6" t="str">
        <f>(REPLACE(A525,3,4,""))</f>
        <v>ZZ</v>
      </c>
      <c r="E525" s="5" t="str">
        <f>IFERROR(VALUE(LEFT($B525,2)),"")</f>
        <v/>
      </c>
      <c r="F525" s="5">
        <f>IFERROR(VALUE(MID($B525,4,2)),"")</f>
        <v>26</v>
      </c>
      <c r="G525" s="5">
        <f>IFERROR(VALUE(RIGHT($B525,2)),"")</f>
        <v>56</v>
      </c>
      <c r="H525" s="5">
        <v>1</v>
      </c>
      <c r="I525" s="7" t="s">
        <v>11</v>
      </c>
      <c r="J525" s="7" t="s">
        <v>3</v>
      </c>
      <c r="K525" s="7" t="s">
        <v>311</v>
      </c>
      <c r="L525" s="5">
        <f>COUNTIF(K$2:K$526,K525)</f>
        <v>5</v>
      </c>
      <c r="M525" s="8">
        <v>20141117</v>
      </c>
      <c r="N525" s="19">
        <f ca="1">ROUND(((TODAY())-(DATEVALUE(REPLACE(REPLACE(M525,5,0,"-"),8,0,"-"))))/365,0)</f>
        <v>6</v>
      </c>
      <c r="O525" s="20"/>
      <c r="P525" s="20"/>
      <c r="Q525" s="20"/>
      <c r="R525" s="20"/>
      <c r="S525" s="20"/>
      <c r="T525" s="8">
        <v>19790202</v>
      </c>
      <c r="U525" s="20">
        <f ca="1">ROUND(((TODAY())-(DATEVALUE(REPLACE(REPLACE(T525,5,0,"-"),8,0,"-"))))/365,0)</f>
        <v>42</v>
      </c>
      <c r="V525" s="20">
        <f ca="1">COUNTIF(U$2:U$526,U525)</f>
        <v>1</v>
      </c>
      <c r="W525" s="8">
        <v>19790202</v>
      </c>
      <c r="X525" s="8" t="b">
        <f>T525=W525</f>
        <v>1</v>
      </c>
      <c r="Y525" s="5" t="s">
        <v>5</v>
      </c>
      <c r="Z525" s="20">
        <v>2</v>
      </c>
      <c r="AA525" s="5" t="s">
        <v>13</v>
      </c>
      <c r="AB525" s="5" t="s">
        <v>7</v>
      </c>
      <c r="AC525" s="5" t="s">
        <v>7</v>
      </c>
      <c r="AD525" s="7" t="s">
        <v>0</v>
      </c>
      <c r="AE525" s="7" t="s">
        <v>0</v>
      </c>
      <c r="AF525" s="8">
        <v>0</v>
      </c>
      <c r="AG525" s="8"/>
      <c r="AH525" s="7" t="s">
        <v>9</v>
      </c>
    </row>
    <row r="526" spans="1:34" ht="15.75" x14ac:dyDescent="0.3">
      <c r="A526" s="23" t="s">
        <v>401</v>
      </c>
      <c r="B526" s="31" t="str">
        <f>REPLACE(REPLACE(A526,3,0,"-"),6,0,"-")</f>
        <v>MB-82-GF</v>
      </c>
      <c r="C526" s="25" t="str">
        <f>REPLACE(REPLACE(A526,1,1,""),2,4,"")</f>
        <v>B</v>
      </c>
      <c r="D526" s="6" t="str">
        <f>(REPLACE(A526,3,4,""))</f>
        <v>MB</v>
      </c>
      <c r="E526" s="5" t="str">
        <f>IFERROR(VALUE(LEFT($B526,2)),"")</f>
        <v/>
      </c>
      <c r="F526" s="5">
        <f>IFERROR(VALUE(MID($B526,4,2)),"")</f>
        <v>82</v>
      </c>
      <c r="G526" s="5" t="str">
        <f>IFERROR(VALUE(RIGHT($B526,2)),"")</f>
        <v/>
      </c>
      <c r="H526" s="5">
        <v>4</v>
      </c>
      <c r="I526" s="7" t="s">
        <v>11</v>
      </c>
      <c r="J526" s="7" t="s">
        <v>3</v>
      </c>
      <c r="K526" s="7" t="s">
        <v>402</v>
      </c>
      <c r="L526" s="5">
        <f>COUNTIF(K$2:K$526,K526)</f>
        <v>1</v>
      </c>
      <c r="M526" s="8">
        <v>19870601</v>
      </c>
      <c r="N526" s="19">
        <f ca="1">ROUND(((TODAY())-(DATEVALUE(REPLACE(REPLACE(M526,5,0,"-"),8,0,"-"))))/365,0)</f>
        <v>33</v>
      </c>
      <c r="O526" s="20"/>
      <c r="P526" s="20">
        <v>1</v>
      </c>
      <c r="Q526" s="20">
        <v>350</v>
      </c>
      <c r="R526" s="20"/>
      <c r="S526" s="20"/>
      <c r="T526" s="8">
        <v>19800118</v>
      </c>
      <c r="U526" s="20">
        <f ca="1">ROUND(((TODAY())-(DATEVALUE(REPLACE(REPLACE(T526,5,0,"-"),8,0,"-"))))/365,0)</f>
        <v>41</v>
      </c>
      <c r="V526" s="20">
        <f ca="1">COUNTIF(U$2:U$526,U526)</f>
        <v>1</v>
      </c>
      <c r="W526" s="8">
        <v>19800118</v>
      </c>
      <c r="X526" s="8" t="b">
        <f>T526=W526</f>
        <v>1</v>
      </c>
      <c r="Y526" s="5" t="s">
        <v>5</v>
      </c>
      <c r="Z526" s="20">
        <v>2</v>
      </c>
      <c r="AA526" s="5" t="s">
        <v>13</v>
      </c>
      <c r="AB526" s="5" t="s">
        <v>7</v>
      </c>
      <c r="AC526" s="5" t="s">
        <v>7</v>
      </c>
      <c r="AD526" s="7" t="s">
        <v>29</v>
      </c>
      <c r="AE526" s="7" t="s">
        <v>0</v>
      </c>
      <c r="AF526" s="8">
        <v>0</v>
      </c>
      <c r="AG526" s="8"/>
      <c r="AH526" s="7" t="s">
        <v>9</v>
      </c>
    </row>
    <row r="527" spans="1:34" ht="15.75" x14ac:dyDescent="0.3">
      <c r="A527" s="28" t="s">
        <v>840</v>
      </c>
      <c r="B527" s="31" t="str">
        <f>REPLACE(REPLACE(A527,3,0,"-"),6,0,"-")</f>
        <v>74-JH-XL</v>
      </c>
      <c r="C527" s="29" t="str">
        <f>REPLACE(REPLACE(A527,1,1,""),2,4,"")</f>
        <v>4</v>
      </c>
      <c r="D527" s="10" t="str">
        <f>(REPLACE(A527,3,4,""))</f>
        <v>74</v>
      </c>
      <c r="E527" s="9">
        <f>IFERROR(VALUE(LEFT($B527,2)),"")</f>
        <v>74</v>
      </c>
      <c r="F527" s="9" t="str">
        <f>IFERROR(VALUE(MID($B527,4,2)),"")</f>
        <v/>
      </c>
      <c r="G527" s="9" t="str">
        <f>IFERROR(VALUE(RIGHT($B527,2)),"")</f>
        <v/>
      </c>
      <c r="H527" s="9">
        <v>6</v>
      </c>
      <c r="I527" s="11" t="s">
        <v>88</v>
      </c>
      <c r="J527" s="11" t="s">
        <v>841</v>
      </c>
      <c r="K527" s="11" t="s">
        <v>842</v>
      </c>
      <c r="L527" s="9">
        <f>COUNTIF(K$2:K$526,K527)</f>
        <v>0</v>
      </c>
      <c r="M527" s="12">
        <v>20020422</v>
      </c>
      <c r="N527" s="19">
        <f ca="1">ROUND(((TODAY())-(DATEVALUE(REPLACE(REPLACE(M527,5,0,"-"),8,0,"-"))))/365,0)</f>
        <v>18</v>
      </c>
      <c r="O527" s="21"/>
      <c r="P527" s="21">
        <v>2</v>
      </c>
      <c r="Q527" s="21"/>
      <c r="R527" s="21">
        <v>360</v>
      </c>
      <c r="S527" s="21">
        <v>460</v>
      </c>
      <c r="T527" s="12">
        <v>20020422</v>
      </c>
      <c r="U527" s="21">
        <f ca="1">ROUND(((TODAY())-(DATEVALUE(REPLACE(REPLACE(T527,5,0,"-"),8,0,"-"))))/365,0)</f>
        <v>18</v>
      </c>
      <c r="V527" s="21">
        <f ca="1">COUNTIF(U$2:U$526,U527)</f>
        <v>0</v>
      </c>
      <c r="W527" s="12">
        <v>20020422</v>
      </c>
      <c r="X527" s="12" t="b">
        <f>T527=W527</f>
        <v>1</v>
      </c>
      <c r="Y527" s="9" t="s">
        <v>5</v>
      </c>
      <c r="Z527" s="21">
        <v>3</v>
      </c>
      <c r="AA527" s="9" t="s">
        <v>90</v>
      </c>
      <c r="AB527" s="9" t="s">
        <v>7</v>
      </c>
      <c r="AC527" s="9" t="s">
        <v>7</v>
      </c>
      <c r="AD527" s="11" t="s">
        <v>398</v>
      </c>
      <c r="AE527" s="11" t="s">
        <v>0</v>
      </c>
      <c r="AF527" s="12">
        <v>0</v>
      </c>
      <c r="AG527" s="12">
        <v>163</v>
      </c>
      <c r="AH527" s="11" t="s">
        <v>9</v>
      </c>
    </row>
    <row r="530" spans="2:25" ht="15.75" thickBot="1" x14ac:dyDescent="0.3">
      <c r="B530" s="35" t="s">
        <v>857</v>
      </c>
      <c r="C530" s="35"/>
      <c r="D530" s="35"/>
      <c r="E530" s="35"/>
      <c r="F530" s="35"/>
      <c r="G530" s="35"/>
      <c r="H530" s="35" t="s">
        <v>881</v>
      </c>
      <c r="I530" s="32" t="s">
        <v>11</v>
      </c>
      <c r="J530" s="32">
        <f>COUNTIF(I$2:I$527,I530)</f>
        <v>482</v>
      </c>
      <c r="M530" s="40" t="s">
        <v>882</v>
      </c>
      <c r="N530" s="41">
        <f ca="1">AVERAGE(N2:N527)</f>
        <v>15.8212927756654</v>
      </c>
      <c r="T530" s="36" t="s">
        <v>884</v>
      </c>
      <c r="U530" s="37">
        <f ca="1">MIN(U$2:U$527)</f>
        <v>18</v>
      </c>
      <c r="X530" s="42" t="s">
        <v>5</v>
      </c>
      <c r="Y530" s="42">
        <f>COUNTIF(Y$2:Y$527,X530)</f>
        <v>457</v>
      </c>
    </row>
    <row r="531" spans="2:25" x14ac:dyDescent="0.25">
      <c r="B531" s="34">
        <v>1</v>
      </c>
      <c r="C531" s="34"/>
      <c r="D531" s="34"/>
      <c r="E531" s="34"/>
      <c r="F531" s="34"/>
      <c r="G531" s="34"/>
      <c r="H531" s="34">
        <f>COUNTIF(H$2:H$527,B531)</f>
        <v>301</v>
      </c>
      <c r="I531" s="32" t="s">
        <v>135</v>
      </c>
      <c r="J531" s="32">
        <f t="shared" ref="J531:J533" si="0">COUNTIF(I$2:I$527,I531)</f>
        <v>37</v>
      </c>
      <c r="M531" s="38" t="s">
        <v>883</v>
      </c>
      <c r="N531" s="39">
        <f ca="1">MAX(N$2:N$527)</f>
        <v>63</v>
      </c>
      <c r="T531" s="36" t="s">
        <v>883</v>
      </c>
      <c r="U531" s="37">
        <f ca="1">MAX(U$2:U$527)</f>
        <v>112</v>
      </c>
      <c r="X531" s="42" t="s">
        <v>9</v>
      </c>
      <c r="Y531" s="42">
        <f>COUNTIF(Y$2:Y$527,X531)</f>
        <v>69</v>
      </c>
    </row>
    <row r="532" spans="2:25" x14ac:dyDescent="0.25">
      <c r="B532" s="34">
        <v>4</v>
      </c>
      <c r="C532" s="34"/>
      <c r="D532" s="34"/>
      <c r="E532" s="34"/>
      <c r="F532" s="34"/>
      <c r="G532" s="34"/>
      <c r="H532" s="34">
        <f t="shared" ref="H532:H535" si="1">COUNTIF(H$2:H$527,B532)</f>
        <v>13</v>
      </c>
      <c r="I532" s="32" t="s">
        <v>2</v>
      </c>
      <c r="J532" s="32">
        <f t="shared" si="0"/>
        <v>5</v>
      </c>
      <c r="M532" s="36" t="s">
        <v>884</v>
      </c>
      <c r="N532" s="37">
        <f ca="1">MIN(N$2:N$527)</f>
        <v>0</v>
      </c>
      <c r="T532" s="36" t="s">
        <v>890</v>
      </c>
      <c r="U532" s="37">
        <f ca="1">AVERAGE(U2:U527)</f>
        <v>71.463878326996195</v>
      </c>
    </row>
    <row r="533" spans="2:25" x14ac:dyDescent="0.25">
      <c r="B533" s="34">
        <v>6</v>
      </c>
      <c r="C533" s="34"/>
      <c r="D533" s="34"/>
      <c r="E533" s="34"/>
      <c r="F533" s="34"/>
      <c r="G533" s="34"/>
      <c r="H533" s="34">
        <f t="shared" si="1"/>
        <v>1</v>
      </c>
      <c r="I533" s="33" t="s">
        <v>88</v>
      </c>
      <c r="J533" s="32">
        <f t="shared" si="0"/>
        <v>2</v>
      </c>
      <c r="M533" s="36" t="s">
        <v>886</v>
      </c>
      <c r="N533" s="37">
        <f ca="1">COUNTIF(N$2:N$527,"&lt;1")</f>
        <v>18</v>
      </c>
    </row>
    <row r="534" spans="2:25" x14ac:dyDescent="0.25">
      <c r="B534" s="34" t="s">
        <v>2</v>
      </c>
      <c r="C534" s="34"/>
      <c r="D534" s="34"/>
      <c r="E534" s="34"/>
      <c r="F534" s="34"/>
      <c r="G534" s="34"/>
      <c r="H534" s="34">
        <f t="shared" si="1"/>
        <v>7</v>
      </c>
      <c r="M534" s="36" t="s">
        <v>885</v>
      </c>
      <c r="N534" s="37">
        <f ca="1">COUNTIF(N$2:N$527,"&lt;5")</f>
        <v>143</v>
      </c>
    </row>
    <row r="535" spans="2:25" x14ac:dyDescent="0.25">
      <c r="B535" s="34" t="s">
        <v>860</v>
      </c>
      <c r="C535" s="34"/>
      <c r="D535" s="34"/>
      <c r="E535" s="34"/>
      <c r="F535" s="34"/>
      <c r="G535" s="34"/>
      <c r="H535" s="34">
        <f t="shared" si="1"/>
        <v>204</v>
      </c>
      <c r="M535" s="36" t="s">
        <v>887</v>
      </c>
      <c r="N535" s="37">
        <f ca="1">COUNTIF(N$2:N$527,"&gt;20")</f>
        <v>161</v>
      </c>
    </row>
    <row r="536" spans="2:25" x14ac:dyDescent="0.25">
      <c r="M536" s="36" t="s">
        <v>888</v>
      </c>
      <c r="N536" s="37">
        <f ca="1">COUNTIF(N$2:N$527,"&gt;40")</f>
        <v>46</v>
      </c>
    </row>
    <row r="537" spans="2:25" x14ac:dyDescent="0.25">
      <c r="M537" s="36" t="s">
        <v>889</v>
      </c>
      <c r="N537" s="37">
        <f ca="1">COUNTIF(N$2:N$527,"&gt;60")</f>
        <v>2</v>
      </c>
    </row>
  </sheetData>
  <phoneticPr fontId="3" type="noConversion"/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E E A A B Q S w M E F A A C A A g A a G 5 F U b o U / k i j A A A A 9 Q A A A B I A H A B D b 2 5 m a W c v U G F j a 2 F n Z S 5 4 b W w g o h g A K K A U A A A A A A A A A A A A A A A A A A A A A A A A A A A A h Y 9 B D o I w F E S v Q r q n R d R I y K c s 3 E p i Q j R u m 1 K h E T 6 G F s v d X H g k r y B G U X c u Z 9 5 b z N y v N 0 i H p v Y u q j O 6 x Y T M a E A 8 h b I t N J Y J 6 e 3 R j 0 j K Y S v k S Z T K G 2 U 0 8 W C K h F T W n m P G n H P U z W n b l S w M g h k 7 Z J t c V q o R 5 C P r / 7 K v 0 V i B U h E O + 9 c Y H t J o S V e L c R K w q Y N M 4 5 e H I 3 v S n x L W f W 3 7 T n G F / i 4 H N k V g 7 w v 8 A V B L A w Q U A A I A C A B o b k V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G 5 F U e 5 e U I i s A Q A A d A c A A B M A H A B G b 3 J t d W x h c y 9 T Z W N 0 a W 9 u M S 5 t I K I Y A C i g F A A A A A A A A A A A A A A A A A A A A A A A A A A A A H W V X U v D M B i F 7 w v 9 D 6 H e b F C K + a p O 6 Y W 0 E w R R d B M v r I y u R l d o E 2 l S U c T / b m b x C 3 Z 6 0 / a c 5 n 3 z c J L U q t o 1 R p P F e K f H Y R A G d l P 1 6 o F c P i u 9 K i p X r a 6 L 2 9 X J 9 d n 8 n G S k V S 4 M i L 8 W Z u h r 5 Z X c v i S F q Y d O a T c 5 b V q V 5 E Y 7 / 2 I n U X 5 U 3 l j V 2 1 I b r 6 y N 6 a r y 4 i Q v f c W v + m R b v 9 z R K a n t S z S N 7 w r V N l 3 j V J 9 F c R S T 3 L R D p 2 2 W 8 p j M d W 0 e G v 2 U U S Z Z T K 4 G 3 2 L h 3 l q V / T 4 m F 0 a r + 2 k 8 T n k v y j e V f v J s y 7 d n F f m 5 L 6 u 1 / 2 j Z V 9 o + m r 4 b y 2 9 N O x n 5 4 v f 3 a F S p b + + 8 Q 5 x 6 d R 8 x + d Y Z 0 D n Q B d C l 1 8 + 0 S 0 W y 7 f / H S J F x g I x D 0 G K G B t B 9 M I I i a s p g L Q 4 d A R 0 I T y E 9 P U B T Q / h 0 h i L c R 0 0 Y h Q 7 K n U F + h q J n E J + l a A i i Z 4 i e I X q O w u c o f A 7 D 5 x C e w / A 5 p O e I n s O l z w + h g / g F 4 h e I X 6 D s B c Q X K H s h k Y H g B Y p e o O g F 3 P j y h 1 0 P 3 V r 1 f y 2 4 9 C X C l + j M k / D Q Q / Q S 7 n u J 8 C X C l y j 5 F C W f o u R T h J 7 + R / + Y h k G j d / 5 1 j j 8 B U E s B A i 0 A F A A C A A g A a G 5 F U b o U / k i j A A A A 9 Q A A A B I A A A A A A A A A A A A A A A A A A A A A A E N v b m Z p Z y 9 Q Y W N r Y W d l L n h t b F B L A Q I t A B Q A A g A I A G h u R V E P y u m r p A A A A O k A A A A T A A A A A A A A A A A A A A A A A O 8 A A A B b Q 2 9 u d G V u d F 9 U e X B l c 1 0 u e G 1 s U E s B A i 0 A F A A C A A g A a G 5 F U e 5 e U I i s A Q A A d A c A A B M A A A A A A A A A A A A A A A A A 4 A E A A E Z v c m 1 1 b G F z L 1 N l Y 3 R p b 2 4 x L m 1 Q S w U G A A A A A A M A A w D C A A A A 2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i 4 A A A A A A A D 8 L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w Z W 5 f R G F 0 Y V 9 S R F d f Q V J J R U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P c G V u X 0 R h d G F f U k R X X 0 F S S U V M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z O S I g L z 4 8 R W 5 0 c n k g V H l w Z T 0 i R m l s b E V y c m 9 y Q 2 9 k Z S I g V m F s d W U 9 I n N V b m t u b 3 d u I i A v P j x F b n R y e S B U e X B l P S J G a W x s R X J y b 3 J D b 3 V u d C I g V m F s d W U 9 I m w x I i A v P j x F b n R y e S B U e X B l P S J G a W x s T G F z d F V w Z G F 0 Z W Q i I F Z h b H V l P S J k M j A y M C 0 x M C 0 w N V Q x M T o 1 M T o x N i 4 y O D I 2 N z I z W i I g L z 4 8 R W 5 0 c n k g V H l w Z T 0 i R m l s b E N v b H V t b l R 5 c G V z I i B W Y W x 1 Z T 0 i c 0 J n W U d C Z 0 1 E Q X d Z R E J n W U R B d 0 1 E Q X d Z R 0 J n T U R C Z 0 1 H Q X d Z R 0 J n W U d C Z 0 1 E Q X d N R 0 F 3 T U d C Z 1 l H Q X d Z R 0 J n W U d B d 1 V E Q m d Z R 0 J n T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y w m c X V v d D t D b 2 x 1 b W 4 2 M i Z x d W 9 0 O y w m c X V v d D t D b 2 x 1 b W 4 2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P c G V u X 0 R h d G F f U k R X X 0 F S S U V M L 0 N o Y W 5 n Z W Q g V H l w Z S 5 7 Q 2 9 s d W 1 u M S w w f S Z x d W 9 0 O y w m c X V v d D t T Z W N 0 a W 9 u M S 9 P c G V u X 0 R h d G F f U k R X X 0 F S S U V M L 0 N o Y W 5 n Z W Q g V H l w Z S 5 7 Q 2 9 s d W 1 u M i w x f S Z x d W 9 0 O y w m c X V v d D t T Z W N 0 a W 9 u M S 9 P c G V u X 0 R h d G F f U k R X X 0 F S S U V M L 0 N o Y W 5 n Z W Q g V H l w Z S 5 7 Q 2 9 s d W 1 u M y w y f S Z x d W 9 0 O y w m c X V v d D t T Z W N 0 a W 9 u M S 9 P c G V u X 0 R h d G F f U k R X X 0 F S S U V M L 0 N o Y W 5 n Z W Q g V H l w Z S 5 7 Q 2 9 s d W 1 u N C w z f S Z x d W 9 0 O y w m c X V v d D t T Z W N 0 a W 9 u M S 9 P c G V u X 0 R h d G F f U k R X X 0 F S S U V M L 0 N o Y W 5 n Z W Q g V H l w Z S 5 7 Q 2 9 s d W 1 u N S w 0 f S Z x d W 9 0 O y w m c X V v d D t T Z W N 0 a W 9 u M S 9 P c G V u X 0 R h d G F f U k R X X 0 F S S U V M L 0 N o Y W 5 n Z W Q g V H l w Z S 5 7 Q 2 9 s d W 1 u N i w 1 f S Z x d W 9 0 O y w m c X V v d D t T Z W N 0 a W 9 u M S 9 P c G V u X 0 R h d G F f U k R X X 0 F S S U V M L 0 N o Y W 5 n Z W Q g V H l w Z S 5 7 Q 2 9 s d W 1 u N y w 2 f S Z x d W 9 0 O y w m c X V v d D t T Z W N 0 a W 9 u M S 9 P c G V u X 0 R h d G F f U k R X X 0 F S S U V M L 0 N o Y W 5 n Z W Q g V H l w Z S 5 7 Q 2 9 s d W 1 u O C w 3 f S Z x d W 9 0 O y w m c X V v d D t T Z W N 0 a W 9 u M S 9 P c G V u X 0 R h d G F f U k R X X 0 F S S U V M L 0 N o Y W 5 n Z W Q g V H l w Z S 5 7 Q 2 9 s d W 1 u O S w 4 f S Z x d W 9 0 O y w m c X V v d D t T Z W N 0 a W 9 u M S 9 P c G V u X 0 R h d G F f U k R X X 0 F S S U V M L 0 N o Y W 5 n Z W Q g V H l w Z S 5 7 Q 2 9 s d W 1 u M T A s O X 0 m c X V v d D s s J n F 1 b 3 Q 7 U 2 V j d G l v b j E v T 3 B l b l 9 E Y X R h X 1 J E V 1 9 B U k l F T C 9 D a G F u Z 2 V k I F R 5 c G U u e 0 N v b H V t b j E x L D E w f S Z x d W 9 0 O y w m c X V v d D t T Z W N 0 a W 9 u M S 9 P c G V u X 0 R h d G F f U k R X X 0 F S S U V M L 0 N o Y W 5 n Z W Q g V H l w Z S 5 7 Q 2 9 s d W 1 u M T I s M T F 9 J n F 1 b 3 Q 7 L C Z x d W 9 0 O 1 N l Y 3 R p b 2 4 x L 0 9 w Z W 5 f R G F 0 Y V 9 S R F d f Q V J J R U w v Q 2 h h b m d l Z C B U e X B l L n t D b 2 x 1 b W 4 x M y w x M n 0 m c X V v d D s s J n F 1 b 3 Q 7 U 2 V j d G l v b j E v T 3 B l b l 9 E Y X R h X 1 J E V 1 9 B U k l F T C 9 D a G F u Z 2 V k I F R 5 c G U u e 0 N v b H V t b j E 0 L D E z f S Z x d W 9 0 O y w m c X V v d D t T Z W N 0 a W 9 u M S 9 P c G V u X 0 R h d G F f U k R X X 0 F S S U V M L 0 N o Y W 5 n Z W Q g V H l w Z S 5 7 Q 2 9 s d W 1 u M T U s M T R 9 J n F 1 b 3 Q 7 L C Z x d W 9 0 O 1 N l Y 3 R p b 2 4 x L 0 9 w Z W 5 f R G F 0 Y V 9 S R F d f Q V J J R U w v Q 2 h h b m d l Z C B U e X B l L n t D b 2 x 1 b W 4 x N i w x N X 0 m c X V v d D s s J n F 1 b 3 Q 7 U 2 V j d G l v b j E v T 3 B l b l 9 E Y X R h X 1 J E V 1 9 B U k l F T C 9 D a G F u Z 2 V k I F R 5 c G U u e 0 N v b H V t b j E 3 L D E 2 f S Z x d W 9 0 O y w m c X V v d D t T Z W N 0 a W 9 u M S 9 P c G V u X 0 R h d G F f U k R X X 0 F S S U V M L 0 N o Y W 5 n Z W Q g V H l w Z S 5 7 Q 2 9 s d W 1 u M T g s M T d 9 J n F 1 b 3 Q 7 L C Z x d W 9 0 O 1 N l Y 3 R p b 2 4 x L 0 9 w Z W 5 f R G F 0 Y V 9 S R F d f Q V J J R U w v Q 2 h h b m d l Z C B U e X B l L n t D b 2 x 1 b W 4 x O S w x O H 0 m c X V v d D s s J n F 1 b 3 Q 7 U 2 V j d G l v b j E v T 3 B l b l 9 E Y X R h X 1 J E V 1 9 B U k l F T C 9 D a G F u Z 2 V k I F R 5 c G U u e 0 N v b H V t b j I w L D E 5 f S Z x d W 9 0 O y w m c X V v d D t T Z W N 0 a W 9 u M S 9 P c G V u X 0 R h d G F f U k R X X 0 F S S U V M L 0 N o Y W 5 n Z W Q g V H l w Z S 5 7 Q 2 9 s d W 1 u M j E s M j B 9 J n F 1 b 3 Q 7 L C Z x d W 9 0 O 1 N l Y 3 R p b 2 4 x L 0 9 w Z W 5 f R G F 0 Y V 9 S R F d f Q V J J R U w v Q 2 h h b m d l Z C B U e X B l L n t D b 2 x 1 b W 4 y M i w y M X 0 m c X V v d D s s J n F 1 b 3 Q 7 U 2 V j d G l v b j E v T 3 B l b l 9 E Y X R h X 1 J E V 1 9 B U k l F T C 9 D a G F u Z 2 V k I F R 5 c G U u e 0 N v b H V t b j I z L D I y f S Z x d W 9 0 O y w m c X V v d D t T Z W N 0 a W 9 u M S 9 P c G V u X 0 R h d G F f U k R X X 0 F S S U V M L 0 N o Y W 5 n Z W Q g V H l w Z S 5 7 Q 2 9 s d W 1 u M j Q s M j N 9 J n F 1 b 3 Q 7 L C Z x d W 9 0 O 1 N l Y 3 R p b 2 4 x L 0 9 w Z W 5 f R G F 0 Y V 9 S R F d f Q V J J R U w v Q 2 h h b m d l Z C B U e X B l L n t D b 2 x 1 b W 4 y N S w y N H 0 m c X V v d D s s J n F 1 b 3 Q 7 U 2 V j d G l v b j E v T 3 B l b l 9 E Y X R h X 1 J E V 1 9 B U k l F T C 9 D a G F u Z 2 V k I F R 5 c G U u e 0 N v b H V t b j I 2 L D I 1 f S Z x d W 9 0 O y w m c X V v d D t T Z W N 0 a W 9 u M S 9 P c G V u X 0 R h d G F f U k R X X 0 F S S U V M L 0 N o Y W 5 n Z W Q g V H l w Z S 5 7 Q 2 9 s d W 1 u M j c s M j Z 9 J n F 1 b 3 Q 7 L C Z x d W 9 0 O 1 N l Y 3 R p b 2 4 x L 0 9 w Z W 5 f R G F 0 Y V 9 S R F d f Q V J J R U w v Q 2 h h b m d l Z C B U e X B l L n t D b 2 x 1 b W 4 y O C w y N 3 0 m c X V v d D s s J n F 1 b 3 Q 7 U 2 V j d G l v b j E v T 3 B l b l 9 E Y X R h X 1 J E V 1 9 B U k l F T C 9 D a G F u Z 2 V k I F R 5 c G U u e 0 N v b H V t b j I 5 L D I 4 f S Z x d W 9 0 O y w m c X V v d D t T Z W N 0 a W 9 u M S 9 P c G V u X 0 R h d G F f U k R X X 0 F S S U V M L 0 N o Y W 5 n Z W Q g V H l w Z S 5 7 Q 2 9 s d W 1 u M z A s M j l 9 J n F 1 b 3 Q 7 L C Z x d W 9 0 O 1 N l Y 3 R p b 2 4 x L 0 9 w Z W 5 f R G F 0 Y V 9 S R F d f Q V J J R U w v Q 2 h h b m d l Z C B U e X B l L n t D b 2 x 1 b W 4 z M S w z M H 0 m c X V v d D s s J n F 1 b 3 Q 7 U 2 V j d G l v b j E v T 3 B l b l 9 E Y X R h X 1 J E V 1 9 B U k l F T C 9 D a G F u Z 2 V k I F R 5 c G U u e 0 N v b H V t b j M y L D M x f S Z x d W 9 0 O y w m c X V v d D t T Z W N 0 a W 9 u M S 9 P c G V u X 0 R h d G F f U k R X X 0 F S S U V M L 0 N o Y W 5 n Z W Q g V H l w Z S 5 7 Q 2 9 s d W 1 u M z M s M z J 9 J n F 1 b 3 Q 7 L C Z x d W 9 0 O 1 N l Y 3 R p b 2 4 x L 0 9 w Z W 5 f R G F 0 Y V 9 S R F d f Q V J J R U w v Q 2 h h b m d l Z C B U e X B l L n t D b 2 x 1 b W 4 z N C w z M 3 0 m c X V v d D s s J n F 1 b 3 Q 7 U 2 V j d G l v b j E v T 3 B l b l 9 E Y X R h X 1 J E V 1 9 B U k l F T C 9 D a G F u Z 2 V k I F R 5 c G U u e 0 N v b H V t b j M 1 L D M 0 f S Z x d W 9 0 O y w m c X V v d D t T Z W N 0 a W 9 u M S 9 P c G V u X 0 R h d G F f U k R X X 0 F S S U V M L 0 N o Y W 5 n Z W Q g V H l w Z S 5 7 Q 2 9 s d W 1 u M z Y s M z V 9 J n F 1 b 3 Q 7 L C Z x d W 9 0 O 1 N l Y 3 R p b 2 4 x L 0 9 w Z W 5 f R G F 0 Y V 9 S R F d f Q V J J R U w v Q 2 h h b m d l Z C B U e X B l L n t D b 2 x 1 b W 4 z N y w z N n 0 m c X V v d D s s J n F 1 b 3 Q 7 U 2 V j d G l v b j E v T 3 B l b l 9 E Y X R h X 1 J E V 1 9 B U k l F T C 9 D a G F u Z 2 V k I F R 5 c G U u e 0 N v b H V t b j M 4 L D M 3 f S Z x d W 9 0 O y w m c X V v d D t T Z W N 0 a W 9 u M S 9 P c G V u X 0 R h d G F f U k R X X 0 F S S U V M L 0 N o Y W 5 n Z W Q g V H l w Z S 5 7 Q 2 9 s d W 1 u M z k s M z h 9 J n F 1 b 3 Q 7 L C Z x d W 9 0 O 1 N l Y 3 R p b 2 4 x L 0 9 w Z W 5 f R G F 0 Y V 9 S R F d f Q V J J R U w v Q 2 h h b m d l Z C B U e X B l L n t D b 2 x 1 b W 4 0 M C w z O X 0 m c X V v d D s s J n F 1 b 3 Q 7 U 2 V j d G l v b j E v T 3 B l b l 9 E Y X R h X 1 J E V 1 9 B U k l F T C 9 D a G F u Z 2 V k I F R 5 c G U u e 0 N v b H V t b j Q x L D Q w f S Z x d W 9 0 O y w m c X V v d D t T Z W N 0 a W 9 u M S 9 P c G V u X 0 R h d G F f U k R X X 0 F S S U V M L 0 N o Y W 5 n Z W Q g V H l w Z S 5 7 Q 2 9 s d W 1 u N D I s N D F 9 J n F 1 b 3 Q 7 L C Z x d W 9 0 O 1 N l Y 3 R p b 2 4 x L 0 9 w Z W 5 f R G F 0 Y V 9 S R F d f Q V J J R U w v Q 2 h h b m d l Z C B U e X B l L n t D b 2 x 1 b W 4 0 M y w 0 M n 0 m c X V v d D s s J n F 1 b 3 Q 7 U 2 V j d G l v b j E v T 3 B l b l 9 E Y X R h X 1 J E V 1 9 B U k l F T C 9 D a G F u Z 2 V k I F R 5 c G U u e 0 N v b H V t b j Q 0 L D Q z f S Z x d W 9 0 O y w m c X V v d D t T Z W N 0 a W 9 u M S 9 P c G V u X 0 R h d G F f U k R X X 0 F S S U V M L 0 N o Y W 5 n Z W Q g V H l w Z S 5 7 Q 2 9 s d W 1 u N D U s N D R 9 J n F 1 b 3 Q 7 L C Z x d W 9 0 O 1 N l Y 3 R p b 2 4 x L 0 9 w Z W 5 f R G F 0 Y V 9 S R F d f Q V J J R U w v Q 2 h h b m d l Z C B U e X B l L n t D b 2 x 1 b W 4 0 N i w 0 N X 0 m c X V v d D s s J n F 1 b 3 Q 7 U 2 V j d G l v b j E v T 3 B l b l 9 E Y X R h X 1 J E V 1 9 B U k l F T C 9 D a G F u Z 2 V k I F R 5 c G U u e 0 N v b H V t b j Q 3 L D Q 2 f S Z x d W 9 0 O y w m c X V v d D t T Z W N 0 a W 9 u M S 9 P c G V u X 0 R h d G F f U k R X X 0 F S S U V M L 0 N o Y W 5 n Z W Q g V H l w Z S 5 7 Q 2 9 s d W 1 u N D g s N D d 9 J n F 1 b 3 Q 7 L C Z x d W 9 0 O 1 N l Y 3 R p b 2 4 x L 0 9 w Z W 5 f R G F 0 Y V 9 S R F d f Q V J J R U w v Q 2 h h b m d l Z C B U e X B l L n t D b 2 x 1 b W 4 0 O S w 0 O H 0 m c X V v d D s s J n F 1 b 3 Q 7 U 2 V j d G l v b j E v T 3 B l b l 9 E Y X R h X 1 J E V 1 9 B U k l F T C 9 D a G F u Z 2 V k I F R 5 c G U u e 0 N v b H V t b j U w L D Q 5 f S Z x d W 9 0 O y w m c X V v d D t T Z W N 0 a W 9 u M S 9 P c G V u X 0 R h d G F f U k R X X 0 F S S U V M L 0 N o Y W 5 n Z W Q g V H l w Z S 5 7 Q 2 9 s d W 1 u N T E s N T B 9 J n F 1 b 3 Q 7 L C Z x d W 9 0 O 1 N l Y 3 R p b 2 4 x L 0 9 w Z W 5 f R G F 0 Y V 9 S R F d f Q V J J R U w v Q 2 h h b m d l Z C B U e X B l L n t D b 2 x 1 b W 4 1 M i w 1 M X 0 m c X V v d D s s J n F 1 b 3 Q 7 U 2 V j d G l v b j E v T 3 B l b l 9 E Y X R h X 1 J E V 1 9 B U k l F T C 9 D a G F u Z 2 V k I F R 5 c G U u e 0 N v b H V t b j U z L D U y f S Z x d W 9 0 O y w m c X V v d D t T Z W N 0 a W 9 u M S 9 P c G V u X 0 R h d G F f U k R X X 0 F S S U V M L 0 N o Y W 5 n Z W Q g V H l w Z S 5 7 Q 2 9 s d W 1 u N T Q s N T N 9 J n F 1 b 3 Q 7 L C Z x d W 9 0 O 1 N l Y 3 R p b 2 4 x L 0 9 w Z W 5 f R G F 0 Y V 9 S R F d f Q V J J R U w v Q 2 h h b m d l Z C B U e X B l L n t D b 2 x 1 b W 4 1 N S w 1 N H 0 m c X V v d D s s J n F 1 b 3 Q 7 U 2 V j d G l v b j E v T 3 B l b l 9 E Y X R h X 1 J E V 1 9 B U k l F T C 9 D a G F u Z 2 V k I F R 5 c G U u e 0 N v b H V t b j U 2 L D U 1 f S Z x d W 9 0 O y w m c X V v d D t T Z W N 0 a W 9 u M S 9 P c G V u X 0 R h d G F f U k R X X 0 F S S U V M L 0 N o Y W 5 n Z W Q g V H l w Z S 5 7 Q 2 9 s d W 1 u N T c s N T Z 9 J n F 1 b 3 Q 7 L C Z x d W 9 0 O 1 N l Y 3 R p b 2 4 x L 0 9 w Z W 5 f R G F 0 Y V 9 S R F d f Q V J J R U w v Q 2 h h b m d l Z C B U e X B l L n t D b 2 x 1 b W 4 1 O C w 1 N 3 0 m c X V v d D s s J n F 1 b 3 Q 7 U 2 V j d G l v b j E v T 3 B l b l 9 E Y X R h X 1 J E V 1 9 B U k l F T C 9 D a G F u Z 2 V k I F R 5 c G U u e 0 N v b H V t b j U 5 L D U 4 f S Z x d W 9 0 O y w m c X V v d D t T Z W N 0 a W 9 u M S 9 P c G V u X 0 R h d G F f U k R X X 0 F S S U V M L 0 N o Y W 5 n Z W Q g V H l w Z S 5 7 Q 2 9 s d W 1 u N j A s N T l 9 J n F 1 b 3 Q 7 L C Z x d W 9 0 O 1 N l Y 3 R p b 2 4 x L 0 9 w Z W 5 f R G F 0 Y V 9 S R F d f Q V J J R U w v Q 2 h h b m d l Z C B U e X B l L n t D b 2 x 1 b W 4 2 M S w 2 M H 0 m c X V v d D s s J n F 1 b 3 Q 7 U 2 V j d G l v b j E v T 3 B l b l 9 E Y X R h X 1 J E V 1 9 B U k l F T C 9 D a G F u Z 2 V k I F R 5 c G U u e 0 N v b H V t b j Y y L D Y x f S Z x d W 9 0 O y w m c X V v d D t T Z W N 0 a W 9 u M S 9 P c G V u X 0 R h d G F f U k R X X 0 F S S U V M L 0 N o Y W 5 n Z W Q g V H l w Z S 5 7 Q 2 9 s d W 1 u N j M s N j J 9 J n F 1 b 3 Q 7 X S w m c X V v d D t D b 2 x 1 b W 5 D b 3 V u d C Z x d W 9 0 O z o 2 M y w m c X V v d D t L Z X l D b 2 x 1 b W 5 O Y W 1 l c y Z x d W 9 0 O z p b X S w m c X V v d D t D b 2 x 1 b W 5 J Z G V u d G l 0 a W V z J n F 1 b 3 Q 7 O l s m c X V v d D t T Z W N 0 a W 9 u M S 9 P c G V u X 0 R h d G F f U k R X X 0 F S S U V M L 0 N o Y W 5 n Z W Q g V H l w Z S 5 7 Q 2 9 s d W 1 u M S w w f S Z x d W 9 0 O y w m c X V v d D t T Z W N 0 a W 9 u M S 9 P c G V u X 0 R h d G F f U k R X X 0 F S S U V M L 0 N o Y W 5 n Z W Q g V H l w Z S 5 7 Q 2 9 s d W 1 u M i w x f S Z x d W 9 0 O y w m c X V v d D t T Z W N 0 a W 9 u M S 9 P c G V u X 0 R h d G F f U k R X X 0 F S S U V M L 0 N o Y W 5 n Z W Q g V H l w Z S 5 7 Q 2 9 s d W 1 u M y w y f S Z x d W 9 0 O y w m c X V v d D t T Z W N 0 a W 9 u M S 9 P c G V u X 0 R h d G F f U k R X X 0 F S S U V M L 0 N o Y W 5 n Z W Q g V H l w Z S 5 7 Q 2 9 s d W 1 u N C w z f S Z x d W 9 0 O y w m c X V v d D t T Z W N 0 a W 9 u M S 9 P c G V u X 0 R h d G F f U k R X X 0 F S S U V M L 0 N o Y W 5 n Z W Q g V H l w Z S 5 7 Q 2 9 s d W 1 u N S w 0 f S Z x d W 9 0 O y w m c X V v d D t T Z W N 0 a W 9 u M S 9 P c G V u X 0 R h d G F f U k R X X 0 F S S U V M L 0 N o Y W 5 n Z W Q g V H l w Z S 5 7 Q 2 9 s d W 1 u N i w 1 f S Z x d W 9 0 O y w m c X V v d D t T Z W N 0 a W 9 u M S 9 P c G V u X 0 R h d G F f U k R X X 0 F S S U V M L 0 N o Y W 5 n Z W Q g V H l w Z S 5 7 Q 2 9 s d W 1 u N y w 2 f S Z x d W 9 0 O y w m c X V v d D t T Z W N 0 a W 9 u M S 9 P c G V u X 0 R h d G F f U k R X X 0 F S S U V M L 0 N o Y W 5 n Z W Q g V H l w Z S 5 7 Q 2 9 s d W 1 u O C w 3 f S Z x d W 9 0 O y w m c X V v d D t T Z W N 0 a W 9 u M S 9 P c G V u X 0 R h d G F f U k R X X 0 F S S U V M L 0 N o Y W 5 n Z W Q g V H l w Z S 5 7 Q 2 9 s d W 1 u O S w 4 f S Z x d W 9 0 O y w m c X V v d D t T Z W N 0 a W 9 u M S 9 P c G V u X 0 R h d G F f U k R X X 0 F S S U V M L 0 N o Y W 5 n Z W Q g V H l w Z S 5 7 Q 2 9 s d W 1 u M T A s O X 0 m c X V v d D s s J n F 1 b 3 Q 7 U 2 V j d G l v b j E v T 3 B l b l 9 E Y X R h X 1 J E V 1 9 B U k l F T C 9 D a G F u Z 2 V k I F R 5 c G U u e 0 N v b H V t b j E x L D E w f S Z x d W 9 0 O y w m c X V v d D t T Z W N 0 a W 9 u M S 9 P c G V u X 0 R h d G F f U k R X X 0 F S S U V M L 0 N o Y W 5 n Z W Q g V H l w Z S 5 7 Q 2 9 s d W 1 u M T I s M T F 9 J n F 1 b 3 Q 7 L C Z x d W 9 0 O 1 N l Y 3 R p b 2 4 x L 0 9 w Z W 5 f R G F 0 Y V 9 S R F d f Q V J J R U w v Q 2 h h b m d l Z C B U e X B l L n t D b 2 x 1 b W 4 x M y w x M n 0 m c X V v d D s s J n F 1 b 3 Q 7 U 2 V j d G l v b j E v T 3 B l b l 9 E Y X R h X 1 J E V 1 9 B U k l F T C 9 D a G F u Z 2 V k I F R 5 c G U u e 0 N v b H V t b j E 0 L D E z f S Z x d W 9 0 O y w m c X V v d D t T Z W N 0 a W 9 u M S 9 P c G V u X 0 R h d G F f U k R X X 0 F S S U V M L 0 N o Y W 5 n Z W Q g V H l w Z S 5 7 Q 2 9 s d W 1 u M T U s M T R 9 J n F 1 b 3 Q 7 L C Z x d W 9 0 O 1 N l Y 3 R p b 2 4 x L 0 9 w Z W 5 f R G F 0 Y V 9 S R F d f Q V J J R U w v Q 2 h h b m d l Z C B U e X B l L n t D b 2 x 1 b W 4 x N i w x N X 0 m c X V v d D s s J n F 1 b 3 Q 7 U 2 V j d G l v b j E v T 3 B l b l 9 E Y X R h X 1 J E V 1 9 B U k l F T C 9 D a G F u Z 2 V k I F R 5 c G U u e 0 N v b H V t b j E 3 L D E 2 f S Z x d W 9 0 O y w m c X V v d D t T Z W N 0 a W 9 u M S 9 P c G V u X 0 R h d G F f U k R X X 0 F S S U V M L 0 N o Y W 5 n Z W Q g V H l w Z S 5 7 Q 2 9 s d W 1 u M T g s M T d 9 J n F 1 b 3 Q 7 L C Z x d W 9 0 O 1 N l Y 3 R p b 2 4 x L 0 9 w Z W 5 f R G F 0 Y V 9 S R F d f Q V J J R U w v Q 2 h h b m d l Z C B U e X B l L n t D b 2 x 1 b W 4 x O S w x O H 0 m c X V v d D s s J n F 1 b 3 Q 7 U 2 V j d G l v b j E v T 3 B l b l 9 E Y X R h X 1 J E V 1 9 B U k l F T C 9 D a G F u Z 2 V k I F R 5 c G U u e 0 N v b H V t b j I w L D E 5 f S Z x d W 9 0 O y w m c X V v d D t T Z W N 0 a W 9 u M S 9 P c G V u X 0 R h d G F f U k R X X 0 F S S U V M L 0 N o Y W 5 n Z W Q g V H l w Z S 5 7 Q 2 9 s d W 1 u M j E s M j B 9 J n F 1 b 3 Q 7 L C Z x d W 9 0 O 1 N l Y 3 R p b 2 4 x L 0 9 w Z W 5 f R G F 0 Y V 9 S R F d f Q V J J R U w v Q 2 h h b m d l Z C B U e X B l L n t D b 2 x 1 b W 4 y M i w y M X 0 m c X V v d D s s J n F 1 b 3 Q 7 U 2 V j d G l v b j E v T 3 B l b l 9 E Y X R h X 1 J E V 1 9 B U k l F T C 9 D a G F u Z 2 V k I F R 5 c G U u e 0 N v b H V t b j I z L D I y f S Z x d W 9 0 O y w m c X V v d D t T Z W N 0 a W 9 u M S 9 P c G V u X 0 R h d G F f U k R X X 0 F S S U V M L 0 N o Y W 5 n Z W Q g V H l w Z S 5 7 Q 2 9 s d W 1 u M j Q s M j N 9 J n F 1 b 3 Q 7 L C Z x d W 9 0 O 1 N l Y 3 R p b 2 4 x L 0 9 w Z W 5 f R G F 0 Y V 9 S R F d f Q V J J R U w v Q 2 h h b m d l Z C B U e X B l L n t D b 2 x 1 b W 4 y N S w y N H 0 m c X V v d D s s J n F 1 b 3 Q 7 U 2 V j d G l v b j E v T 3 B l b l 9 E Y X R h X 1 J E V 1 9 B U k l F T C 9 D a G F u Z 2 V k I F R 5 c G U u e 0 N v b H V t b j I 2 L D I 1 f S Z x d W 9 0 O y w m c X V v d D t T Z W N 0 a W 9 u M S 9 P c G V u X 0 R h d G F f U k R X X 0 F S S U V M L 0 N o Y W 5 n Z W Q g V H l w Z S 5 7 Q 2 9 s d W 1 u M j c s M j Z 9 J n F 1 b 3 Q 7 L C Z x d W 9 0 O 1 N l Y 3 R p b 2 4 x L 0 9 w Z W 5 f R G F 0 Y V 9 S R F d f Q V J J R U w v Q 2 h h b m d l Z C B U e X B l L n t D b 2 x 1 b W 4 y O C w y N 3 0 m c X V v d D s s J n F 1 b 3 Q 7 U 2 V j d G l v b j E v T 3 B l b l 9 E Y X R h X 1 J E V 1 9 B U k l F T C 9 D a G F u Z 2 V k I F R 5 c G U u e 0 N v b H V t b j I 5 L D I 4 f S Z x d W 9 0 O y w m c X V v d D t T Z W N 0 a W 9 u M S 9 P c G V u X 0 R h d G F f U k R X X 0 F S S U V M L 0 N o Y W 5 n Z W Q g V H l w Z S 5 7 Q 2 9 s d W 1 u M z A s M j l 9 J n F 1 b 3 Q 7 L C Z x d W 9 0 O 1 N l Y 3 R p b 2 4 x L 0 9 w Z W 5 f R G F 0 Y V 9 S R F d f Q V J J R U w v Q 2 h h b m d l Z C B U e X B l L n t D b 2 x 1 b W 4 z M S w z M H 0 m c X V v d D s s J n F 1 b 3 Q 7 U 2 V j d G l v b j E v T 3 B l b l 9 E Y X R h X 1 J E V 1 9 B U k l F T C 9 D a G F u Z 2 V k I F R 5 c G U u e 0 N v b H V t b j M y L D M x f S Z x d W 9 0 O y w m c X V v d D t T Z W N 0 a W 9 u M S 9 P c G V u X 0 R h d G F f U k R X X 0 F S S U V M L 0 N o Y W 5 n Z W Q g V H l w Z S 5 7 Q 2 9 s d W 1 u M z M s M z J 9 J n F 1 b 3 Q 7 L C Z x d W 9 0 O 1 N l Y 3 R p b 2 4 x L 0 9 w Z W 5 f R G F 0 Y V 9 S R F d f Q V J J R U w v Q 2 h h b m d l Z C B U e X B l L n t D b 2 x 1 b W 4 z N C w z M 3 0 m c X V v d D s s J n F 1 b 3 Q 7 U 2 V j d G l v b j E v T 3 B l b l 9 E Y X R h X 1 J E V 1 9 B U k l F T C 9 D a G F u Z 2 V k I F R 5 c G U u e 0 N v b H V t b j M 1 L D M 0 f S Z x d W 9 0 O y w m c X V v d D t T Z W N 0 a W 9 u M S 9 P c G V u X 0 R h d G F f U k R X X 0 F S S U V M L 0 N o Y W 5 n Z W Q g V H l w Z S 5 7 Q 2 9 s d W 1 u M z Y s M z V 9 J n F 1 b 3 Q 7 L C Z x d W 9 0 O 1 N l Y 3 R p b 2 4 x L 0 9 w Z W 5 f R G F 0 Y V 9 S R F d f Q V J J R U w v Q 2 h h b m d l Z C B U e X B l L n t D b 2 x 1 b W 4 z N y w z N n 0 m c X V v d D s s J n F 1 b 3 Q 7 U 2 V j d G l v b j E v T 3 B l b l 9 E Y X R h X 1 J E V 1 9 B U k l F T C 9 D a G F u Z 2 V k I F R 5 c G U u e 0 N v b H V t b j M 4 L D M 3 f S Z x d W 9 0 O y w m c X V v d D t T Z W N 0 a W 9 u M S 9 P c G V u X 0 R h d G F f U k R X X 0 F S S U V M L 0 N o Y W 5 n Z W Q g V H l w Z S 5 7 Q 2 9 s d W 1 u M z k s M z h 9 J n F 1 b 3 Q 7 L C Z x d W 9 0 O 1 N l Y 3 R p b 2 4 x L 0 9 w Z W 5 f R G F 0 Y V 9 S R F d f Q V J J R U w v Q 2 h h b m d l Z C B U e X B l L n t D b 2 x 1 b W 4 0 M C w z O X 0 m c X V v d D s s J n F 1 b 3 Q 7 U 2 V j d G l v b j E v T 3 B l b l 9 E Y X R h X 1 J E V 1 9 B U k l F T C 9 D a G F u Z 2 V k I F R 5 c G U u e 0 N v b H V t b j Q x L D Q w f S Z x d W 9 0 O y w m c X V v d D t T Z W N 0 a W 9 u M S 9 P c G V u X 0 R h d G F f U k R X X 0 F S S U V M L 0 N o Y W 5 n Z W Q g V H l w Z S 5 7 Q 2 9 s d W 1 u N D I s N D F 9 J n F 1 b 3 Q 7 L C Z x d W 9 0 O 1 N l Y 3 R p b 2 4 x L 0 9 w Z W 5 f R G F 0 Y V 9 S R F d f Q V J J R U w v Q 2 h h b m d l Z C B U e X B l L n t D b 2 x 1 b W 4 0 M y w 0 M n 0 m c X V v d D s s J n F 1 b 3 Q 7 U 2 V j d G l v b j E v T 3 B l b l 9 E Y X R h X 1 J E V 1 9 B U k l F T C 9 D a G F u Z 2 V k I F R 5 c G U u e 0 N v b H V t b j Q 0 L D Q z f S Z x d W 9 0 O y w m c X V v d D t T Z W N 0 a W 9 u M S 9 P c G V u X 0 R h d G F f U k R X X 0 F S S U V M L 0 N o Y W 5 n Z W Q g V H l w Z S 5 7 Q 2 9 s d W 1 u N D U s N D R 9 J n F 1 b 3 Q 7 L C Z x d W 9 0 O 1 N l Y 3 R p b 2 4 x L 0 9 w Z W 5 f R G F 0 Y V 9 S R F d f Q V J J R U w v Q 2 h h b m d l Z C B U e X B l L n t D b 2 x 1 b W 4 0 N i w 0 N X 0 m c X V v d D s s J n F 1 b 3 Q 7 U 2 V j d G l v b j E v T 3 B l b l 9 E Y X R h X 1 J E V 1 9 B U k l F T C 9 D a G F u Z 2 V k I F R 5 c G U u e 0 N v b H V t b j Q 3 L D Q 2 f S Z x d W 9 0 O y w m c X V v d D t T Z W N 0 a W 9 u M S 9 P c G V u X 0 R h d G F f U k R X X 0 F S S U V M L 0 N o Y W 5 n Z W Q g V H l w Z S 5 7 Q 2 9 s d W 1 u N D g s N D d 9 J n F 1 b 3 Q 7 L C Z x d W 9 0 O 1 N l Y 3 R p b 2 4 x L 0 9 w Z W 5 f R G F 0 Y V 9 S R F d f Q V J J R U w v Q 2 h h b m d l Z C B U e X B l L n t D b 2 x 1 b W 4 0 O S w 0 O H 0 m c X V v d D s s J n F 1 b 3 Q 7 U 2 V j d G l v b j E v T 3 B l b l 9 E Y X R h X 1 J E V 1 9 B U k l F T C 9 D a G F u Z 2 V k I F R 5 c G U u e 0 N v b H V t b j U w L D Q 5 f S Z x d W 9 0 O y w m c X V v d D t T Z W N 0 a W 9 u M S 9 P c G V u X 0 R h d G F f U k R X X 0 F S S U V M L 0 N o Y W 5 n Z W Q g V H l w Z S 5 7 Q 2 9 s d W 1 u N T E s N T B 9 J n F 1 b 3 Q 7 L C Z x d W 9 0 O 1 N l Y 3 R p b 2 4 x L 0 9 w Z W 5 f R G F 0 Y V 9 S R F d f Q V J J R U w v Q 2 h h b m d l Z C B U e X B l L n t D b 2 x 1 b W 4 1 M i w 1 M X 0 m c X V v d D s s J n F 1 b 3 Q 7 U 2 V j d G l v b j E v T 3 B l b l 9 E Y X R h X 1 J E V 1 9 B U k l F T C 9 D a G F u Z 2 V k I F R 5 c G U u e 0 N v b H V t b j U z L D U y f S Z x d W 9 0 O y w m c X V v d D t T Z W N 0 a W 9 u M S 9 P c G V u X 0 R h d G F f U k R X X 0 F S S U V M L 0 N o Y W 5 n Z W Q g V H l w Z S 5 7 Q 2 9 s d W 1 u N T Q s N T N 9 J n F 1 b 3 Q 7 L C Z x d W 9 0 O 1 N l Y 3 R p b 2 4 x L 0 9 w Z W 5 f R G F 0 Y V 9 S R F d f Q V J J R U w v Q 2 h h b m d l Z C B U e X B l L n t D b 2 x 1 b W 4 1 N S w 1 N H 0 m c X V v d D s s J n F 1 b 3 Q 7 U 2 V j d G l v b j E v T 3 B l b l 9 E Y X R h X 1 J E V 1 9 B U k l F T C 9 D a G F u Z 2 V k I F R 5 c G U u e 0 N v b H V t b j U 2 L D U 1 f S Z x d W 9 0 O y w m c X V v d D t T Z W N 0 a W 9 u M S 9 P c G V u X 0 R h d G F f U k R X X 0 F S S U V M L 0 N o Y W 5 n Z W Q g V H l w Z S 5 7 Q 2 9 s d W 1 u N T c s N T Z 9 J n F 1 b 3 Q 7 L C Z x d W 9 0 O 1 N l Y 3 R p b 2 4 x L 0 9 w Z W 5 f R G F 0 Y V 9 S R F d f Q V J J R U w v Q 2 h h b m d l Z C B U e X B l L n t D b 2 x 1 b W 4 1 O C w 1 N 3 0 m c X V v d D s s J n F 1 b 3 Q 7 U 2 V j d G l v b j E v T 3 B l b l 9 E Y X R h X 1 J E V 1 9 B U k l F T C 9 D a G F u Z 2 V k I F R 5 c G U u e 0 N v b H V t b j U 5 L D U 4 f S Z x d W 9 0 O y w m c X V v d D t T Z W N 0 a W 9 u M S 9 P c G V u X 0 R h d G F f U k R X X 0 F S S U V M L 0 N o Y W 5 n Z W Q g V H l w Z S 5 7 Q 2 9 s d W 1 u N j A s N T l 9 J n F 1 b 3 Q 7 L C Z x d W 9 0 O 1 N l Y 3 R p b 2 4 x L 0 9 w Z W 5 f R G F 0 Y V 9 S R F d f Q V J J R U w v Q 2 h h b m d l Z C B U e X B l L n t D b 2 x 1 b W 4 2 M S w 2 M H 0 m c X V v d D s s J n F 1 b 3 Q 7 U 2 V j d G l v b j E v T 3 B l b l 9 E Y X R h X 1 J E V 1 9 B U k l F T C 9 D a G F u Z 2 V k I F R 5 c G U u e 0 N v b H V t b j Y y L D Y x f S Z x d W 9 0 O y w m c X V v d D t T Z W N 0 a W 9 u M S 9 P c G V u X 0 R h d G F f U k R X X 0 F S S U V M L 0 N o Y W 5 n Z W Q g V H l w Z S 5 7 Q 2 9 s d W 1 u N j M s N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P c G V u X 0 R h d G F f U k R X X 0 F S S U V M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w Z W 5 f R G F 0 Y V 9 S R F d f Q V J J R U w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4 g O v k O i J Y k 2 k K I 1 s / V v X 4 A A A A A A C A A A A A A A Q Z g A A A A E A A C A A A A D 7 q G p L 5 V U E 2 d g j F 0 5 6 G q l S 0 N A 6 g T R 6 W U 9 Q T 9 P u c P R E C g A A A A A O g A A A A A I A A C A A A A B F 2 j w y 5 3 N b I p t G H 2 j F 8 w D G 0 1 K w s j j b c k a E y P s U I u 2 L z 1 A A A A B r q P g s 4 q S 8 / O j k I M y H X 6 3 N l 7 E O a d X V F D e O H B c / 6 T Q o k 3 5 3 a k 3 e 0 V s 5 d r / + 4 6 c 3 H O y F I r j i 9 u 5 a O 8 c v b I E p r C S p L P v t 5 I G 3 G P e P M V + D f l v X d 0 A A A A A S r i h X E t V r K 1 G z 1 2 X t 2 J B K f l M K P w R c L L / p z 8 M U R / B f J P J j Z y M N e G 3 p 0 K j P u O U 4 g 1 I + X i 5 k d r N r c M i 6 c Q q Q n 1 r 0 < / D a t a M a s h u p > 
</file>

<file path=customXml/itemProps1.xml><?xml version="1.0" encoding="utf-8"?>
<ds:datastoreItem xmlns:ds="http://schemas.openxmlformats.org/officeDocument/2006/customXml" ds:itemID="{CB78611E-B220-4D7F-8A05-799B0B0E923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Ardy Notenboom</dc:creator>
  <cp:lastModifiedBy>Ardy Notenboom</cp:lastModifiedBy>
  <dcterms:created xsi:type="dcterms:W3CDTF">2020-10-05T11:50:09Z</dcterms:created>
  <dcterms:modified xsi:type="dcterms:W3CDTF">2020-10-05T13:38:42Z</dcterms:modified>
</cp:coreProperties>
</file>